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G34" i="19" l="1"/>
  <c r="I34" i="19"/>
  <c r="I35" i="19"/>
  <c r="G36" i="19"/>
  <c r="H36" i="19"/>
  <c r="I36" i="19"/>
  <c r="J36" i="19"/>
  <c r="G37" i="19"/>
  <c r="G38" i="19"/>
  <c r="H38" i="19"/>
  <c r="I38" i="19"/>
  <c r="J38" i="19"/>
  <c r="H39" i="19"/>
  <c r="H43" i="19"/>
  <c r="I43" i="19"/>
  <c r="J44" i="19"/>
  <c r="G46" i="19"/>
  <c r="G47" i="19"/>
  <c r="H47" i="19"/>
  <c r="I47" i="19"/>
  <c r="I48" i="19"/>
  <c r="J48" i="19"/>
  <c r="I49" i="19"/>
  <c r="J49" i="19"/>
  <c r="K28" i="19" l="1"/>
  <c r="J28" i="19"/>
  <c r="I28" i="19"/>
  <c r="H28" i="19"/>
  <c r="U24" i="20" l="1"/>
  <c r="T24" i="20"/>
  <c r="U16" i="20"/>
  <c r="T16" i="20"/>
  <c r="U27" i="20"/>
  <c r="T27" i="20"/>
  <c r="U19" i="20"/>
  <c r="T19" i="20"/>
  <c r="T11" i="20"/>
  <c r="U11" i="20"/>
  <c r="U14" i="20"/>
  <c r="T14" i="20"/>
  <c r="U17" i="20"/>
  <c r="T17" i="20"/>
  <c r="U22" i="20"/>
  <c r="T22" i="20"/>
  <c r="U25" i="20"/>
  <c r="T25" i="20"/>
  <c r="U20" i="20"/>
  <c r="T20" i="20"/>
  <c r="U12" i="20"/>
  <c r="T12" i="20"/>
  <c r="U15" i="20"/>
  <c r="T15" i="20"/>
  <c r="T26" i="20"/>
  <c r="U26" i="20"/>
  <c r="T18" i="20"/>
  <c r="U18" i="20"/>
  <c r="U23" i="20"/>
  <c r="T23" i="20"/>
  <c r="T21" i="20"/>
  <c r="U21" i="20"/>
  <c r="U13" i="20"/>
  <c r="T13" i="20"/>
  <c r="O28" i="20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J47" i="19" l="1"/>
  <c r="I44" i="19"/>
  <c r="I40" i="19"/>
  <c r="I39" i="19"/>
  <c r="I37" i="19"/>
  <c r="H35" i="19" l="1"/>
  <c r="J35" i="19"/>
  <c r="G35" i="19"/>
  <c r="H49" i="19"/>
  <c r="G49" i="19"/>
  <c r="G40" i="19"/>
  <c r="H40" i="19"/>
  <c r="J40" i="19"/>
  <c r="G43" i="19"/>
  <c r="J43" i="19"/>
  <c r="I45" i="19"/>
  <c r="J45" i="19"/>
  <c r="J46" i="19"/>
  <c r="H46" i="19"/>
  <c r="I46" i="19"/>
  <c r="G39" i="19"/>
  <c r="J39" i="19"/>
  <c r="I41" i="19"/>
  <c r="H41" i="19"/>
  <c r="J42" i="19"/>
  <c r="H42" i="19"/>
  <c r="J37" i="19"/>
  <c r="H37" i="19"/>
  <c r="G41" i="19"/>
  <c r="J41" i="19"/>
  <c r="J34" i="19"/>
  <c r="H34" i="19"/>
  <c r="G33" i="19"/>
  <c r="J33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U28" i="20" s="1"/>
  <c r="R28" i="20"/>
  <c r="T28" i="20" s="1"/>
  <c r="I27" i="21"/>
  <c r="E27" i="21"/>
  <c r="X25" i="20"/>
  <c r="D19" i="21"/>
  <c r="W16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V31" i="13"/>
  <c r="Q31" i="13"/>
  <c r="L31" i="13"/>
  <c r="G31" i="13"/>
  <c r="U31" i="13"/>
  <c r="K31" i="13"/>
  <c r="T31" i="13"/>
  <c r="J31" i="13"/>
  <c r="S31" i="13"/>
  <c r="N31" i="13"/>
  <c r="I31" i="13"/>
  <c r="D31" i="13"/>
  <c r="H31" i="13"/>
  <c r="V30" i="13"/>
  <c r="Q30" i="13"/>
  <c r="L30" i="13"/>
  <c r="G30" i="13"/>
  <c r="U30" i="13"/>
  <c r="P30" i="13"/>
  <c r="K30" i="13"/>
  <c r="T30" i="13"/>
  <c r="J30" i="13"/>
  <c r="S30" i="13"/>
  <c r="N30" i="13"/>
  <c r="I30" i="13"/>
  <c r="V29" i="13"/>
  <c r="Q29" i="13"/>
  <c r="L29" i="13"/>
  <c r="G29" i="13"/>
  <c r="U29" i="13"/>
  <c r="P29" i="13"/>
  <c r="K29" i="13"/>
  <c r="F29" i="13"/>
  <c r="T29" i="13"/>
  <c r="J29" i="13"/>
  <c r="S29" i="13"/>
  <c r="N29" i="13"/>
  <c r="I29" i="13"/>
  <c r="D29" i="13"/>
  <c r="H29" i="13"/>
  <c r="V28" i="13"/>
  <c r="Q28" i="13"/>
  <c r="L28" i="13"/>
  <c r="G28" i="13"/>
  <c r="U28" i="13"/>
  <c r="K28" i="13"/>
  <c r="F28" i="13"/>
  <c r="T28" i="13"/>
  <c r="J28" i="13"/>
  <c r="S28" i="13"/>
  <c r="I28" i="13"/>
  <c r="H28" i="13"/>
  <c r="V27" i="13"/>
  <c r="Q27" i="13"/>
  <c r="L27" i="13"/>
  <c r="G27" i="13"/>
  <c r="K27" i="13"/>
  <c r="J27" i="13"/>
  <c r="I27" i="13"/>
  <c r="V26" i="13"/>
  <c r="Q26" i="13"/>
  <c r="L26" i="13"/>
  <c r="G26" i="13"/>
  <c r="U26" i="13"/>
  <c r="K26" i="13"/>
  <c r="J26" i="13"/>
  <c r="S26" i="13"/>
  <c r="N26" i="13"/>
  <c r="I26" i="13"/>
  <c r="R26" i="13"/>
  <c r="V25" i="13"/>
  <c r="Q25" i="13"/>
  <c r="L25" i="13"/>
  <c r="U25" i="13"/>
  <c r="K25" i="13"/>
  <c r="T25" i="13"/>
  <c r="J25" i="13"/>
  <c r="S25" i="13"/>
  <c r="N25" i="13"/>
  <c r="I25" i="13"/>
  <c r="D25" i="13"/>
  <c r="R25" i="13"/>
  <c r="M25" i="13"/>
  <c r="V24" i="13"/>
  <c r="Q24" i="13"/>
  <c r="L24" i="13"/>
  <c r="G24" i="13"/>
  <c r="K24" i="13"/>
  <c r="F24" i="13"/>
  <c r="J24" i="13"/>
  <c r="E24" i="13"/>
  <c r="I24" i="13"/>
  <c r="D24" i="13"/>
  <c r="H24" i="13"/>
  <c r="C24" i="13"/>
  <c r="L23" i="13"/>
  <c r="U23" i="13"/>
  <c r="K23" i="13"/>
  <c r="J23" i="13"/>
  <c r="I23" i="13"/>
  <c r="V22" i="13"/>
  <c r="Q22" i="13"/>
  <c r="L22" i="13"/>
  <c r="U22" i="13"/>
  <c r="K22" i="13"/>
  <c r="T22" i="13"/>
  <c r="J22" i="13"/>
  <c r="S22" i="13"/>
  <c r="I22" i="13"/>
  <c r="V21" i="13"/>
  <c r="Q21" i="13"/>
  <c r="L21" i="13"/>
  <c r="G21" i="13"/>
  <c r="U21" i="13"/>
  <c r="K21" i="13"/>
  <c r="T21" i="13"/>
  <c r="J21" i="13"/>
  <c r="S21" i="13"/>
  <c r="N21" i="13"/>
  <c r="I21" i="13"/>
  <c r="R21" i="13"/>
  <c r="V20" i="13"/>
  <c r="Q20" i="13"/>
  <c r="L20" i="13"/>
  <c r="G20" i="13"/>
  <c r="U20" i="13"/>
  <c r="P20" i="13"/>
  <c r="K20" i="13"/>
  <c r="F20" i="13"/>
  <c r="J20" i="13"/>
  <c r="E20" i="13"/>
  <c r="I20" i="13"/>
  <c r="D20" i="13"/>
  <c r="C20" i="13"/>
  <c r="V19" i="13"/>
  <c r="Q19" i="13"/>
  <c r="L19" i="13"/>
  <c r="G19" i="13"/>
  <c r="U19" i="13"/>
  <c r="K19" i="13"/>
  <c r="J19" i="13"/>
  <c r="I19" i="13"/>
  <c r="V18" i="13"/>
  <c r="Q18" i="13"/>
  <c r="L18" i="13"/>
  <c r="G18" i="13"/>
  <c r="U18" i="13"/>
  <c r="K18" i="13"/>
  <c r="J18" i="13"/>
  <c r="N18" i="13"/>
  <c r="I18" i="13"/>
  <c r="H18" i="13"/>
  <c r="V17" i="13"/>
  <c r="Q17" i="13"/>
  <c r="L17" i="13"/>
  <c r="G17" i="13"/>
  <c r="U17" i="13"/>
  <c r="K17" i="13"/>
  <c r="T17" i="13"/>
  <c r="J17" i="13"/>
  <c r="N17" i="13"/>
  <c r="I17" i="13"/>
  <c r="H17" i="13"/>
  <c r="V16" i="13"/>
  <c r="Q16" i="13"/>
  <c r="L16" i="13"/>
  <c r="G16" i="13"/>
  <c r="U16" i="13"/>
  <c r="K16" i="13"/>
  <c r="F16" i="13"/>
  <c r="J16" i="13"/>
  <c r="I16" i="13"/>
  <c r="D16" i="13"/>
  <c r="H16" i="13"/>
  <c r="L15" i="13"/>
  <c r="K15" i="13"/>
  <c r="J15" i="13"/>
  <c r="J28" i="6"/>
  <c r="AT28" i="5"/>
  <c r="AS28" i="5"/>
  <c r="AO28" i="5"/>
  <c r="AL28" i="5"/>
  <c r="AK28" i="5"/>
  <c r="AG28" i="5"/>
  <c r="AD28" i="5"/>
  <c r="AC28" i="5"/>
  <c r="Y28" i="5"/>
  <c r="V28" i="5"/>
  <c r="U28" i="5"/>
  <c r="Q28" i="5"/>
  <c r="N28" i="5"/>
  <c r="M28" i="5"/>
  <c r="I28" i="5"/>
  <c r="F28" i="5"/>
  <c r="E28" i="5"/>
  <c r="T28" i="4"/>
  <c r="R28" i="4"/>
  <c r="L28" i="4"/>
  <c r="J28" i="4"/>
  <c r="D28" i="4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C29" i="2"/>
  <c r="H22" i="13" l="1"/>
  <c r="R31" i="13"/>
  <c r="T15" i="13"/>
  <c r="T19" i="13"/>
  <c r="T23" i="13"/>
  <c r="V23" i="13"/>
  <c r="S15" i="13"/>
  <c r="S19" i="13"/>
  <c r="U27" i="13"/>
  <c r="H21" i="13"/>
  <c r="Q23" i="13"/>
  <c r="F30" i="13"/>
  <c r="P31" i="13"/>
  <c r="E31" i="13"/>
  <c r="C28" i="6"/>
  <c r="K28" i="6"/>
  <c r="D28" i="13"/>
  <c r="G23" i="13"/>
  <c r="N16" i="13"/>
  <c r="C28" i="13"/>
  <c r="E29" i="13"/>
  <c r="F31" i="13"/>
  <c r="G25" i="13"/>
  <c r="E28" i="13"/>
  <c r="O29" i="13"/>
  <c r="S18" i="13"/>
  <c r="P18" i="13"/>
  <c r="S17" i="13"/>
  <c r="P21" i="13"/>
  <c r="C16" i="13"/>
  <c r="S16" i="13"/>
  <c r="M17" i="13"/>
  <c r="M21" i="13"/>
  <c r="H20" i="13"/>
  <c r="E16" i="13"/>
  <c r="O17" i="13"/>
  <c r="O21" i="13"/>
  <c r="H23" i="13"/>
  <c r="R17" i="13"/>
  <c r="F18" i="13"/>
  <c r="O31" i="13"/>
  <c r="N19" i="13"/>
  <c r="D26" i="13"/>
  <c r="P28" i="13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R15" i="13"/>
  <c r="R19" i="13"/>
  <c r="R23" i="13"/>
  <c r="H26" i="13"/>
  <c r="R27" i="13"/>
  <c r="T27" i="13"/>
  <c r="H28" i="6"/>
  <c r="S23" i="13"/>
  <c r="S27" i="13"/>
  <c r="D28" i="5"/>
  <c r="L28" i="5"/>
  <c r="T28" i="5"/>
  <c r="AB28" i="5"/>
  <c r="AJ28" i="5"/>
  <c r="AR28" i="5"/>
  <c r="R18" i="13"/>
  <c r="R22" i="13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T16" i="13"/>
  <c r="H25" i="13"/>
  <c r="R30" i="13"/>
  <c r="F28" i="4"/>
  <c r="N28" i="4"/>
  <c r="V28" i="4"/>
  <c r="J28" i="5"/>
  <c r="R28" i="5"/>
  <c r="Z28" i="5"/>
  <c r="AH28" i="5"/>
  <c r="AP28" i="5"/>
  <c r="I32" i="12"/>
  <c r="I32" i="13" s="1"/>
  <c r="T26" i="13"/>
  <c r="U24" i="13"/>
  <c r="O25" i="13"/>
  <c r="AA28" i="5"/>
  <c r="AI28" i="5"/>
  <c r="AQ28" i="5"/>
  <c r="D18" i="13"/>
  <c r="D30" i="13"/>
  <c r="D21" i="13"/>
  <c r="E28" i="4"/>
  <c r="M28" i="4"/>
  <c r="U28" i="4"/>
  <c r="G28" i="5"/>
  <c r="O28" i="5"/>
  <c r="W28" i="5"/>
  <c r="AE28" i="5"/>
  <c r="AM28" i="5"/>
  <c r="P25" i="13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H15" i="13"/>
  <c r="R16" i="13"/>
  <c r="H19" i="13"/>
  <c r="R20" i="13"/>
  <c r="R24" i="13"/>
  <c r="H27" i="13"/>
  <c r="R28" i="13"/>
  <c r="F17" i="13"/>
  <c r="T20" i="13"/>
  <c r="F21" i="13"/>
  <c r="P22" i="13"/>
  <c r="T24" i="13"/>
  <c r="F25" i="13"/>
  <c r="P26" i="13"/>
  <c r="H30" i="13"/>
  <c r="G32" i="12"/>
  <c r="O32" i="12"/>
  <c r="W32" i="12"/>
  <c r="AE32" i="12"/>
  <c r="U32" i="13" s="1"/>
  <c r="I31" i="14"/>
  <c r="Q31" i="14"/>
  <c r="Y31" i="14"/>
  <c r="AG31" i="14"/>
  <c r="Q32" i="12"/>
  <c r="Y32" i="12"/>
  <c r="S20" i="13"/>
  <c r="S24" i="13"/>
  <c r="C31" i="14"/>
  <c r="K31" i="14"/>
  <c r="S31" i="14"/>
  <c r="AA31" i="14"/>
  <c r="AI31" i="14"/>
  <c r="T18" i="13"/>
  <c r="R29" i="13"/>
  <c r="D28" i="7"/>
  <c r="L28" i="7"/>
  <c r="T28" i="7"/>
  <c r="C29" i="8"/>
  <c r="K29" i="8"/>
  <c r="S29" i="8"/>
  <c r="F29" i="9"/>
  <c r="N29" i="9"/>
  <c r="C15" i="13"/>
  <c r="M16" i="13"/>
  <c r="C19" i="13"/>
  <c r="M20" i="13"/>
  <c r="C23" i="13"/>
  <c r="M24" i="13"/>
  <c r="C27" i="13"/>
  <c r="M28" i="13"/>
  <c r="C31" i="13"/>
  <c r="E29" i="8"/>
  <c r="M29" i="8"/>
  <c r="U29" i="8"/>
  <c r="H29" i="9"/>
  <c r="P29" i="9"/>
  <c r="O16" i="13"/>
  <c r="E19" i="13"/>
  <c r="O20" i="13"/>
  <c r="E23" i="13"/>
  <c r="O24" i="13"/>
  <c r="E27" i="13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M32" i="13" s="1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D15" i="13"/>
  <c r="AF32" i="12"/>
  <c r="D19" i="13"/>
  <c r="N20" i="13"/>
  <c r="D23" i="13"/>
  <c r="N24" i="13"/>
  <c r="D27" i="13"/>
  <c r="N28" i="13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P16" i="13"/>
  <c r="F19" i="13"/>
  <c r="F23" i="13"/>
  <c r="P24" i="13"/>
  <c r="F27" i="13"/>
  <c r="P17" i="13"/>
  <c r="O28" i="13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C18" i="13"/>
  <c r="M19" i="13"/>
  <c r="C22" i="13"/>
  <c r="M23" i="13"/>
  <c r="C26" i="13"/>
  <c r="M27" i="13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C17" i="13"/>
  <c r="M18" i="13"/>
  <c r="E18" i="13"/>
  <c r="O19" i="13"/>
  <c r="C21" i="13"/>
  <c r="M22" i="13"/>
  <c r="E22" i="13"/>
  <c r="O23" i="13"/>
  <c r="C25" i="13"/>
  <c r="M26" i="13"/>
  <c r="E26" i="13"/>
  <c r="O27" i="13"/>
  <c r="C29" i="13"/>
  <c r="M30" i="13"/>
  <c r="E30" i="13"/>
  <c r="H28" i="17"/>
  <c r="P28" i="17"/>
  <c r="X16" i="20"/>
  <c r="C28" i="22"/>
  <c r="D54" i="24"/>
  <c r="Y28" i="7"/>
  <c r="AG28" i="7"/>
  <c r="J28" i="7"/>
  <c r="R28" i="7"/>
  <c r="Z28" i="7"/>
  <c r="AH28" i="7"/>
  <c r="E28" i="10"/>
  <c r="D28" i="11"/>
  <c r="E17" i="13"/>
  <c r="O18" i="13"/>
  <c r="E21" i="13"/>
  <c r="O22" i="13"/>
  <c r="G22" i="13"/>
  <c r="E25" i="13"/>
  <c r="O26" i="13"/>
  <c r="O30" i="13"/>
  <c r="C27" i="16"/>
  <c r="J28" i="17"/>
  <c r="D12" i="18"/>
  <c r="E13" i="18"/>
  <c r="D20" i="18"/>
  <c r="E21" i="18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V32" i="13" s="1"/>
  <c r="D22" i="13"/>
  <c r="N23" i="13"/>
  <c r="N27" i="13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I28" i="6"/>
  <c r="E28" i="7"/>
  <c r="M28" i="7"/>
  <c r="U28" i="7"/>
  <c r="AC28" i="7"/>
  <c r="H28" i="10"/>
  <c r="L32" i="12"/>
  <c r="P15" i="13"/>
  <c r="AB32" i="12"/>
  <c r="G32" i="13" s="1"/>
  <c r="D17" i="13"/>
  <c r="P19" i="13"/>
  <c r="N22" i="13"/>
  <c r="F22" i="13"/>
  <c r="P23" i="13"/>
  <c r="F26" i="13"/>
  <c r="P27" i="13"/>
  <c r="F31" i="14"/>
  <c r="N31" i="14"/>
  <c r="V31" i="14"/>
  <c r="AD31" i="14"/>
  <c r="E28" i="17"/>
  <c r="M28" i="17"/>
  <c r="D17" i="18"/>
  <c r="E18" i="18"/>
  <c r="D25" i="18"/>
  <c r="E26" i="18"/>
  <c r="G16" i="21"/>
  <c r="E23" i="21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C54" i="24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F16" i="21"/>
  <c r="F17" i="21"/>
  <c r="G18" i="21"/>
  <c r="I19" i="21"/>
  <c r="C21" i="21"/>
  <c r="D22" i="21"/>
  <c r="G25" i="21"/>
  <c r="X27" i="20"/>
  <c r="D28" i="22"/>
  <c r="E28" i="22"/>
  <c r="E54" i="24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G54" i="24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M29" i="13"/>
  <c r="C32" i="12"/>
  <c r="K32" i="12"/>
  <c r="S32" i="12"/>
  <c r="K32" i="13" s="1"/>
  <c r="E15" i="13"/>
  <c r="M15" i="13"/>
  <c r="U15" i="13"/>
  <c r="D32" i="12"/>
  <c r="T32" i="12"/>
  <c r="F15" i="13"/>
  <c r="N15" i="13"/>
  <c r="V15" i="13"/>
  <c r="G15" i="13"/>
  <c r="O15" i="13"/>
  <c r="F32" i="12"/>
  <c r="N32" i="12"/>
  <c r="J32" i="13" s="1"/>
  <c r="C30" i="13"/>
  <c r="M31" i="13"/>
  <c r="I15" i="13"/>
  <c r="Q15" i="13"/>
  <c r="H32" i="12"/>
  <c r="P32" i="12"/>
  <c r="X32" i="12"/>
  <c r="L32" i="13" s="1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Y15" i="20"/>
  <c r="Y23" i="20"/>
  <c r="F54" i="24"/>
  <c r="C10" i="18"/>
  <c r="C18" i="18"/>
  <c r="C26" i="18"/>
  <c r="Y12" i="20"/>
  <c r="W14" i="20"/>
  <c r="Y20" i="20"/>
  <c r="W22" i="20"/>
  <c r="C31" i="15"/>
  <c r="D10" i="18"/>
  <c r="C13" i="18"/>
  <c r="C21" i="18"/>
  <c r="W11" i="20"/>
  <c r="Y17" i="20"/>
  <c r="W19" i="20"/>
  <c r="Y25" i="20"/>
  <c r="W27" i="20"/>
  <c r="E10" i="18"/>
  <c r="C16" i="18"/>
  <c r="Y14" i="20"/>
  <c r="Y22" i="20"/>
  <c r="F32" i="13" l="1"/>
  <c r="D32" i="13"/>
  <c r="H32" i="13"/>
  <c r="C32" i="13"/>
  <c r="Q32" i="13"/>
  <c r="R32" i="13"/>
  <c r="T32" i="13"/>
  <c r="S32" i="13"/>
  <c r="E32" i="13"/>
  <c r="E27" i="18"/>
  <c r="P32" i="13"/>
  <c r="O32" i="13"/>
  <c r="N32" i="13"/>
  <c r="C50" i="19"/>
  <c r="G28" i="19"/>
  <c r="C27" i="18"/>
  <c r="E28" i="21"/>
  <c r="F28" i="21"/>
  <c r="I28" i="21"/>
  <c r="C28" i="21"/>
  <c r="D28" i="21"/>
  <c r="D27" i="18"/>
  <c r="Z28" i="20"/>
  <c r="Y28" i="20"/>
  <c r="X28" i="20"/>
  <c r="W28" i="20"/>
  <c r="K40" i="24" l="1"/>
  <c r="E15" i="24" s="1"/>
  <c r="K52" i="24"/>
  <c r="F27" i="24" s="1"/>
  <c r="K51" i="24"/>
  <c r="G26" i="24" s="1"/>
  <c r="K38" i="24"/>
  <c r="F13" i="24" s="1"/>
  <c r="K42" i="24"/>
  <c r="E17" i="24" s="1"/>
  <c r="K46" i="24"/>
  <c r="G21" i="24" s="1"/>
  <c r="K50" i="24"/>
  <c r="D25" i="24" s="1"/>
  <c r="K49" i="24"/>
  <c r="C24" i="24" s="1"/>
  <c r="K53" i="24"/>
  <c r="D28" i="24" s="1"/>
  <c r="J54" i="24"/>
  <c r="G27" i="24"/>
  <c r="C13" i="24"/>
  <c r="E13" i="24"/>
  <c r="D13" i="24"/>
  <c r="G17" i="24"/>
  <c r="K47" i="24"/>
  <c r="K41" i="24"/>
  <c r="K45" i="24"/>
  <c r="K44" i="24"/>
  <c r="E24" i="24"/>
  <c r="D24" i="24"/>
  <c r="G24" i="24"/>
  <c r="K39" i="24"/>
  <c r="K43" i="24"/>
  <c r="K48" i="24"/>
  <c r="C15" i="24" l="1"/>
  <c r="F28" i="24"/>
  <c r="D15" i="24"/>
  <c r="C28" i="24"/>
  <c r="F24" i="24"/>
  <c r="H24" i="24" s="1"/>
  <c r="C27" i="24"/>
  <c r="E27" i="24"/>
  <c r="E28" i="24"/>
  <c r="F15" i="24"/>
  <c r="E21" i="24"/>
  <c r="G28" i="24"/>
  <c r="G15" i="24"/>
  <c r="D21" i="24"/>
  <c r="G13" i="24"/>
  <c r="F17" i="24"/>
  <c r="D17" i="24"/>
  <c r="D27" i="24"/>
  <c r="D26" i="24"/>
  <c r="F25" i="24"/>
  <c r="C26" i="24"/>
  <c r="G25" i="24"/>
  <c r="F26" i="24"/>
  <c r="C17" i="24"/>
  <c r="F21" i="24"/>
  <c r="C25" i="24"/>
  <c r="E26" i="24"/>
  <c r="C21" i="24"/>
  <c r="E25" i="24"/>
  <c r="F23" i="24"/>
  <c r="C23" i="24"/>
  <c r="D23" i="24"/>
  <c r="E23" i="24"/>
  <c r="G23" i="24"/>
  <c r="K37" i="24"/>
  <c r="I54" i="24"/>
  <c r="K54" i="24" s="1"/>
  <c r="G18" i="24"/>
  <c r="D18" i="24"/>
  <c r="E18" i="24"/>
  <c r="F18" i="24"/>
  <c r="C18" i="24"/>
  <c r="E22" i="24"/>
  <c r="F22" i="24"/>
  <c r="G22" i="24"/>
  <c r="C22" i="24"/>
  <c r="D22" i="24"/>
  <c r="H13" i="24"/>
  <c r="D14" i="24"/>
  <c r="C14" i="24"/>
  <c r="F14" i="24"/>
  <c r="E14" i="24"/>
  <c r="G14" i="24"/>
  <c r="C19" i="24"/>
  <c r="F19" i="24"/>
  <c r="E19" i="24"/>
  <c r="D19" i="24"/>
  <c r="G19" i="24"/>
  <c r="D20" i="24"/>
  <c r="F20" i="24"/>
  <c r="C20" i="24"/>
  <c r="G20" i="24"/>
  <c r="E20" i="24"/>
  <c r="D16" i="24"/>
  <c r="C16" i="24"/>
  <c r="G16" i="24"/>
  <c r="F16" i="24"/>
  <c r="E16" i="24"/>
  <c r="H15" i="24" l="1"/>
  <c r="H28" i="24"/>
  <c r="H26" i="24"/>
  <c r="H27" i="24"/>
  <c r="H17" i="24"/>
  <c r="H20" i="24"/>
  <c r="H25" i="24"/>
  <c r="H21" i="24"/>
  <c r="H23" i="24"/>
  <c r="H14" i="24"/>
  <c r="H22" i="24"/>
  <c r="C29" i="24"/>
  <c r="G29" i="24"/>
  <c r="D29" i="24"/>
  <c r="F29" i="24"/>
  <c r="E29" i="24"/>
  <c r="E12" i="24"/>
  <c r="D12" i="24"/>
  <c r="G12" i="24"/>
  <c r="F12" i="24"/>
  <c r="C12" i="24"/>
  <c r="H16" i="24"/>
  <c r="H19" i="24"/>
  <c r="H18" i="24"/>
  <c r="H12" i="24" l="1"/>
  <c r="H29" i="24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<sst xmlns="http://schemas.openxmlformats.org/spreadsheetml/2006/main" count="1038" uniqueCount="267">
  <si>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</si>
  <si>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</si>
  <si>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</si>
  <si>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</si>
  <si>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</si>
  <si>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</si>
  <si>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</si>
  <si>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</si>
  <si>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</si>
  <si>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</si>
  <si>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</si>
  <si>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</si>
  <si>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</si>
  <si>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</si>
  <si>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</si>
  <si>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</si>
  <si>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</si>
  <si>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</si>
  <si>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</si>
  <si>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</si>
  <si>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</si>
  <si>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</si>
  <si>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</si>
  <si>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</si>
  <si>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</si>
  <si>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</si>
  <si>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</si>
  <si>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</si>
  <si>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</si>
  <si>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</si>
  <si>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</si>
  <si>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</si>
  <si>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</si>
  <si>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</si>
  <si>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</si>
  <si>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</si>
  <si>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</si>
  <si>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</si>
  <si>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</si>
  <si>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</si>
  <si>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</si>
  <si>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</si>
  <si>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</si>
  <si>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</si>
  <si>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</si>
  <si>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</si>
  <si>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</si>
  <si>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</si>
  <si>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</si>
  <si>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</si>
  <si>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</si>
  <si>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</si>
  <si>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</si>
  <si>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</si>
  <si>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</si>
  <si>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</si>
  <si>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</si>
  <si>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</si>
  <si>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</si>
  <si>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</si>
  <si>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</si>
  <si>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</si>
  <si>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</si>
  <si>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</si>
  <si>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</si>
  <si>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</si>
  <si>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</si>
  <si>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</si>
  <si>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</si>
  <si>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</si>
  <si>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</si>
  <si>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</si>
  <si>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</si>
  <si>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</si>
  <si>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</si>
  <si>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</si>
  <si>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</si>
  <si>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</si>
  <si>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</si>
  <si>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</si>
  <si>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</si>
  <si>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</si>
  <si>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</si>
  <si>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</si>
  <si>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</si>
  <si>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</si>
  <si>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</si>
  <si>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</si>
  <si>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</si>
  <si>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</si>
  <si>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</si>
  <si>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</si>
  <si>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</si>
  <si>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</si>
  <si>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</si>
  <si>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</si>
  <si>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</si>
  <si>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</si>
  <si>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</si>
  <si>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</si>
  <si>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</si>
  <si>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</si>
  <si>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</si>
  <si>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</si>
  <si>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</si>
  <si>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</si>
  <si>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</si>
  <si>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</si>
  <si>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</si>
  <si>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</si>
  <si>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</si>
  <si>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</si>
  <si>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</si>
  <si>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</si>
  <si>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</si>
  <si>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</si>
  <si>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</si>
  <si>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</si>
  <si>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</si>
  <si>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</si>
  <si>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</si>
  <si>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</si>
  <si>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</si>
  <si>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</si>
  <si>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</si>
  <si>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</si>
  <si>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</si>
  <si>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</si>
  <si>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</si>
  <si>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</si>
  <si>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</si>
  <si>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</si>
  <si>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</si>
  <si>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</si>
  <si>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</si>
  <si>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</si>
  <si>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</si>
  <si>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</si>
  <si>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</si>
  <si>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</si>
  <si>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</si>
  <si>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</si>
  <si>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</si>
  <si>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</si>
  <si>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</si>
  <si>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</si>
  <si>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</si>
  <si>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</si>
  <si>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</si>
  <si>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</si>
  <si>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</si>
  <si>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</si>
  <si>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</si>
  <si>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</si>
  <si>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</si>
  <si>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</si>
  <si>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</si>
  <si>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</si>
  <si>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</si>
  <si>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</si>
  <si>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</si>
  <si>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</si>
  <si>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</si>
  <si>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</si>
  <si>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</si>
  <si>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</si>
  <si>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</si>
  <si>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</si>
  <si>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</si>
  <si>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</si>
  <si>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</si>
  <si>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</si>
  <si>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</si>
  <si>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</si>
  <si>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</si>
  <si>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</si>
  <si>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</si>
  <si>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</si>
  <si>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</si>
  <si>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</si>
  <si>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</si>
  <si>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</si>
  <si>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</si>
  <si>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</si>
  <si>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</si>
  <si>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</si>
  <si>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</si>
  <si>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</si>
  <si>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</si>
  <si>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</si>
  <si>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</si>
  <si>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</si>
  <si>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</si>
  <si>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</si>
  <si>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</si>
  <si>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</si>
  <si>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</si>
  <si>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</si>
  <si>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</si>
  <si>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</si>
  <si>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</si>
  <si>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</si>
  <si>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</si>
  <si>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</si>
  <si>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</si>
  <si>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</si>
  <si>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</si>
  <si>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</si>
  <si>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</si>
  <si>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</si>
  <si>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</si>
  <si>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</si>
  <si>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</si>
  <si>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</si>
  <si>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</si>
  <si>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</si>
  <si>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</si>
  <si>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</si>
  <si>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</si>
  <si>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</si>
  <si>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</si>
  <si>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</si>
  <si>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</si>
  <si>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</si>
  <si>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</si>
  <si>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</si>
  <si>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</si>
  <si>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</si>
  <si>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</si>
  <si>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</si>
  <si>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</si>
  <si>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</si>
  <si>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</si>
  <si>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</si>
  <si>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</si>
  <si>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</si>
  <si>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</si>
  <si>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</si>
  <si>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</si>
  <si>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</si>
  <si>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</si>
  <si>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</si>
  <si>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</si>
  <si>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</si>
  <si>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</si>
  <si>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</si>
  <si>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</si>
  <si>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</si>
  <si>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</si>
  <si>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</si>
  <si>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</si>
  <si>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</si>
  <si>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</si>
  <si>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</si>
  <si>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</si>
  <si>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</si>
  <si>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</si>
  <si>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</si>
  <si>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</si>
  <si>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</si>
  <si>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</si>
  <si>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</si>
  <si>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</si>
  <si>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</si>
  <si>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</si>
  <si>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</si>
  <si>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Definitiva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</si>
</sst>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9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MovimientoTodos" xfId="2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/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/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647700</xdr:colOff>
      <xdr:row>2</xdr:row>
      <xdr:rowOff>152400</xdr:rowOff>
    </xdr:from>
    <xdr:to>
      <xdr:col>9</xdr:col>
      <xdr:colOff>542925</xdr:colOff>
      <xdr:row>6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734675" y="4762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/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/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/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/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/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/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809625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824831</xdr:colOff>
      <xdr:row>6</xdr:row>
      <xdr:rowOff>123826</xdr:rowOff>
    </xdr:to>
    <xdr:sp macro="" textlink="">
      <xdr:nvSpPr>
        <xdr:cNvPr id="3" name="2 Rectángulo redondeado"/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6" location="'Denuncias-Renuncias'!A1" display="Denuncias-Renuncias"/>
    <hyperlink ref="B37" location="'Distribucion % denuncias'!A1" display="Distribución porcentual de las Denuncias"/>
    <hyperlink ref="B38" location="Sobreseimientos!A1" display="Sobreseimientos"/>
    <hyperlink ref="B39" location="Terminación!A1" display="Formas de Terminación"/>
    <hyperlink ref="B30" location="'Medidas de Protección'!A1" display="Medidas judiciales de protección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6:C36" location="'Denuncias-Renuncias'!A1" display="Denuncias-Renuncias"/>
    <hyperlink ref="B37:E37" location="'Distribucion % Denuncias'!A1" display="Distribución porcentual de las Denuncias"/>
    <hyperlink ref="B38:C38" location="Sobreseimientos!A1" display="Sobreseimientos"/>
    <hyperlink ref="B39:D39" location="Terminación!A1" display="Formas de Terminación"/>
    <hyperlink ref="B19:C19" location="Delitos!A1" display="Delit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9"/>
  <sheetViews>
    <sheetView topLeftCell="C1"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70" t="s">
        <v>130</v>
      </c>
      <c r="D9" s="70"/>
      <c r="E9" s="84"/>
      <c r="F9" s="77" t="s">
        <v>129</v>
      </c>
      <c r="G9" s="70"/>
      <c r="H9" s="84"/>
      <c r="I9" s="77" t="s">
        <v>132</v>
      </c>
      <c r="J9" s="70"/>
      <c r="K9" s="84"/>
    </row>
    <row r="10" spans="1:11" ht="42" customHeight="1" thickBot="1" x14ac:dyDescent="0.25">
      <c r="A10" s="14"/>
      <c r="B10" s="11"/>
      <c r="C10" s="17" t="s">
        <v>133</v>
      </c>
      <c r="D10" s="18" t="s">
        <v>134</v>
      </c>
      <c r="E10" s="18" t="s">
        <v>52</v>
      </c>
      <c r="F10" s="18" t="s">
        <v>133</v>
      </c>
      <c r="G10" s="18" t="s">
        <v>134</v>
      </c>
      <c r="H10" s="18" t="s">
        <v>52</v>
      </c>
      <c r="I10" s="18" t="s">
        <v>133</v>
      </c>
      <c r="J10" s="18" t="s">
        <v>134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27</v>
      </c>
      <c r="D11" s="19">
        <v>0</v>
      </c>
      <c r="E11" s="19">
        <v>27</v>
      </c>
      <c r="F11" s="19">
        <v>23</v>
      </c>
      <c r="G11" s="19">
        <v>6</v>
      </c>
      <c r="H11" s="19">
        <v>29</v>
      </c>
      <c r="I11" s="19">
        <v>50</v>
      </c>
      <c r="J11" s="19">
        <v>6</v>
      </c>
      <c r="K11" s="19">
        <v>56</v>
      </c>
    </row>
    <row r="12" spans="1:11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  <c r="F12" s="20">
        <v>3</v>
      </c>
      <c r="G12" s="20">
        <v>0</v>
      </c>
      <c r="H12" s="20">
        <v>3</v>
      </c>
      <c r="I12" s="20">
        <v>3</v>
      </c>
      <c r="J12" s="20">
        <v>0</v>
      </c>
      <c r="K12" s="20">
        <v>3</v>
      </c>
    </row>
    <row r="13" spans="1:11" ht="20.100000000000001" customHeight="1" thickBot="1" x14ac:dyDescent="0.25">
      <c r="B13" s="4" t="s">
        <v>24</v>
      </c>
      <c r="C13" s="20">
        <v>1</v>
      </c>
      <c r="D13" s="20">
        <v>0</v>
      </c>
      <c r="E13" s="20">
        <v>1</v>
      </c>
      <c r="F13" s="20">
        <v>1</v>
      </c>
      <c r="G13" s="20">
        <v>0</v>
      </c>
      <c r="H13" s="20">
        <v>1</v>
      </c>
      <c r="I13" s="20">
        <v>2</v>
      </c>
      <c r="J13" s="20">
        <v>0</v>
      </c>
      <c r="K13" s="20">
        <v>2</v>
      </c>
    </row>
    <row r="14" spans="1:11" ht="20.100000000000001" customHeight="1" thickBot="1" x14ac:dyDescent="0.25">
      <c r="B14" s="4" t="s">
        <v>25</v>
      </c>
      <c r="C14" s="20">
        <v>3</v>
      </c>
      <c r="D14" s="20">
        <v>1</v>
      </c>
      <c r="E14" s="20">
        <v>4</v>
      </c>
      <c r="F14" s="20">
        <v>2</v>
      </c>
      <c r="G14" s="20">
        <v>0</v>
      </c>
      <c r="H14" s="20">
        <v>2</v>
      </c>
      <c r="I14" s="20">
        <v>5</v>
      </c>
      <c r="J14" s="20">
        <v>1</v>
      </c>
      <c r="K14" s="20">
        <v>6</v>
      </c>
    </row>
    <row r="15" spans="1:11" ht="20.100000000000001" customHeight="1" thickBot="1" x14ac:dyDescent="0.25">
      <c r="B15" s="4" t="s">
        <v>26</v>
      </c>
      <c r="C15" s="20">
        <v>3</v>
      </c>
      <c r="D15" s="20">
        <v>0</v>
      </c>
      <c r="E15" s="20">
        <v>3</v>
      </c>
      <c r="F15" s="20">
        <v>3</v>
      </c>
      <c r="G15" s="20">
        <v>0</v>
      </c>
      <c r="H15" s="20">
        <v>3</v>
      </c>
      <c r="I15" s="20">
        <v>6</v>
      </c>
      <c r="J15" s="20">
        <v>0</v>
      </c>
      <c r="K15" s="20">
        <v>6</v>
      </c>
    </row>
    <row r="16" spans="1:11" ht="20.100000000000001" customHeight="1" thickBot="1" x14ac:dyDescent="0.25">
      <c r="B16" s="4" t="s">
        <v>27</v>
      </c>
      <c r="C16" s="20">
        <v>2</v>
      </c>
      <c r="D16" s="20">
        <v>1</v>
      </c>
      <c r="E16" s="20">
        <v>3</v>
      </c>
      <c r="F16" s="20">
        <v>0</v>
      </c>
      <c r="G16" s="20">
        <v>0</v>
      </c>
      <c r="H16" s="20">
        <v>0</v>
      </c>
      <c r="I16" s="20">
        <v>2</v>
      </c>
      <c r="J16" s="20">
        <v>1</v>
      </c>
      <c r="K16" s="20">
        <v>3</v>
      </c>
    </row>
    <row r="17" spans="2:11" ht="20.100000000000001" customHeight="1" thickBot="1" x14ac:dyDescent="0.25">
      <c r="B17" s="4" t="s">
        <v>28</v>
      </c>
      <c r="C17" s="20">
        <v>5</v>
      </c>
      <c r="D17" s="20">
        <v>0</v>
      </c>
      <c r="E17" s="20">
        <v>5</v>
      </c>
      <c r="F17" s="20">
        <v>8</v>
      </c>
      <c r="G17" s="20">
        <v>2</v>
      </c>
      <c r="H17" s="20">
        <v>10</v>
      </c>
      <c r="I17" s="20">
        <v>13</v>
      </c>
      <c r="J17" s="20">
        <v>2</v>
      </c>
      <c r="K17" s="20">
        <v>15</v>
      </c>
    </row>
    <row r="18" spans="2:11" ht="20.100000000000001" customHeight="1" thickBot="1" x14ac:dyDescent="0.25">
      <c r="B18" s="4" t="s">
        <v>29</v>
      </c>
      <c r="C18" s="20">
        <v>6</v>
      </c>
      <c r="D18" s="20">
        <v>0</v>
      </c>
      <c r="E18" s="20">
        <v>6</v>
      </c>
      <c r="F18" s="20">
        <v>3</v>
      </c>
      <c r="G18" s="20">
        <v>1</v>
      </c>
      <c r="H18" s="20">
        <v>4</v>
      </c>
      <c r="I18" s="20">
        <v>9</v>
      </c>
      <c r="J18" s="20">
        <v>1</v>
      </c>
      <c r="K18" s="20">
        <v>10</v>
      </c>
    </row>
    <row r="19" spans="2:11" ht="20.100000000000001" customHeight="1" thickBot="1" x14ac:dyDescent="0.25">
      <c r="B19" s="4" t="s">
        <v>30</v>
      </c>
      <c r="C19" s="20">
        <v>17</v>
      </c>
      <c r="D19" s="20">
        <v>0</v>
      </c>
      <c r="E19" s="20">
        <v>17</v>
      </c>
      <c r="F19" s="20">
        <v>44</v>
      </c>
      <c r="G19" s="20">
        <v>17</v>
      </c>
      <c r="H19" s="20">
        <v>61</v>
      </c>
      <c r="I19" s="20">
        <v>61</v>
      </c>
      <c r="J19" s="20">
        <v>17</v>
      </c>
      <c r="K19" s="20">
        <v>78</v>
      </c>
    </row>
    <row r="20" spans="2:11" ht="20.100000000000001" customHeight="1" thickBot="1" x14ac:dyDescent="0.25">
      <c r="B20" s="4" t="s">
        <v>31</v>
      </c>
      <c r="C20" s="20">
        <v>16</v>
      </c>
      <c r="D20" s="20">
        <v>0</v>
      </c>
      <c r="E20" s="20">
        <v>16</v>
      </c>
      <c r="F20" s="20">
        <v>20</v>
      </c>
      <c r="G20" s="20">
        <v>7</v>
      </c>
      <c r="H20" s="20">
        <v>27</v>
      </c>
      <c r="I20" s="20">
        <v>36</v>
      </c>
      <c r="J20" s="20">
        <v>7</v>
      </c>
      <c r="K20" s="20">
        <v>43</v>
      </c>
    </row>
    <row r="21" spans="2:11" ht="20.100000000000001" customHeight="1" thickBot="1" x14ac:dyDescent="0.25">
      <c r="B21" s="4" t="s">
        <v>32</v>
      </c>
      <c r="C21" s="20">
        <v>2</v>
      </c>
      <c r="D21" s="20">
        <v>1</v>
      </c>
      <c r="E21" s="20">
        <v>3</v>
      </c>
      <c r="F21" s="20">
        <v>1</v>
      </c>
      <c r="G21" s="20">
        <v>0</v>
      </c>
      <c r="H21" s="20">
        <v>1</v>
      </c>
      <c r="I21" s="20">
        <v>3</v>
      </c>
      <c r="J21" s="20">
        <v>1</v>
      </c>
      <c r="K21" s="20">
        <v>4</v>
      </c>
    </row>
    <row r="22" spans="2:11" ht="20.100000000000001" customHeight="1" thickBot="1" x14ac:dyDescent="0.25">
      <c r="B22" s="4" t="s">
        <v>33</v>
      </c>
      <c r="C22" s="20">
        <v>7</v>
      </c>
      <c r="D22" s="20">
        <v>0</v>
      </c>
      <c r="E22" s="20">
        <v>7</v>
      </c>
      <c r="F22" s="20">
        <v>4</v>
      </c>
      <c r="G22" s="20">
        <v>0</v>
      </c>
      <c r="H22" s="20">
        <v>4</v>
      </c>
      <c r="I22" s="20">
        <v>11</v>
      </c>
      <c r="J22" s="20">
        <v>0</v>
      </c>
      <c r="K22" s="20">
        <v>11</v>
      </c>
    </row>
    <row r="23" spans="2:11" ht="20.100000000000001" customHeight="1" thickBot="1" x14ac:dyDescent="0.25">
      <c r="B23" s="4" t="s">
        <v>34</v>
      </c>
      <c r="C23" s="20">
        <v>13</v>
      </c>
      <c r="D23" s="20">
        <v>0</v>
      </c>
      <c r="E23" s="20">
        <v>13</v>
      </c>
      <c r="F23" s="20">
        <v>14</v>
      </c>
      <c r="G23" s="20">
        <v>3</v>
      </c>
      <c r="H23" s="20">
        <v>17</v>
      </c>
      <c r="I23" s="20">
        <v>27</v>
      </c>
      <c r="J23" s="20">
        <v>3</v>
      </c>
      <c r="K23" s="20">
        <v>30</v>
      </c>
    </row>
    <row r="24" spans="2:11" ht="20.100000000000001" customHeight="1" thickBot="1" x14ac:dyDescent="0.25">
      <c r="B24" s="4" t="s">
        <v>35</v>
      </c>
      <c r="C24" s="20">
        <v>4</v>
      </c>
      <c r="D24" s="20">
        <v>0</v>
      </c>
      <c r="E24" s="20">
        <v>4</v>
      </c>
      <c r="F24" s="20">
        <v>1</v>
      </c>
      <c r="G24" s="20">
        <v>0</v>
      </c>
      <c r="H24" s="20">
        <v>1</v>
      </c>
      <c r="I24" s="20">
        <v>5</v>
      </c>
      <c r="J24" s="20">
        <v>0</v>
      </c>
      <c r="K24" s="20">
        <v>5</v>
      </c>
    </row>
    <row r="25" spans="2:11" ht="20.100000000000001" customHeight="1" thickBot="1" x14ac:dyDescent="0.25">
      <c r="B25" s="4" t="s">
        <v>36</v>
      </c>
      <c r="C25" s="20">
        <v>2</v>
      </c>
      <c r="D25" s="20">
        <v>0</v>
      </c>
      <c r="E25" s="20">
        <v>2</v>
      </c>
      <c r="F25" s="20">
        <v>2</v>
      </c>
      <c r="G25" s="20">
        <v>0</v>
      </c>
      <c r="H25" s="20">
        <v>2</v>
      </c>
      <c r="I25" s="20">
        <v>4</v>
      </c>
      <c r="J25" s="20">
        <v>0</v>
      </c>
      <c r="K25" s="20">
        <v>4</v>
      </c>
    </row>
    <row r="26" spans="2:11" ht="20.100000000000001" customHeight="1" thickBot="1" x14ac:dyDescent="0.25">
      <c r="B26" s="5" t="s">
        <v>37</v>
      </c>
      <c r="C26" s="20">
        <v>6</v>
      </c>
      <c r="D26" s="20">
        <v>0</v>
      </c>
      <c r="E26" s="20">
        <v>6</v>
      </c>
      <c r="F26" s="20">
        <v>11</v>
      </c>
      <c r="G26" s="20">
        <v>0</v>
      </c>
      <c r="H26" s="20">
        <v>11</v>
      </c>
      <c r="I26" s="20">
        <v>17</v>
      </c>
      <c r="J26" s="20">
        <v>0</v>
      </c>
      <c r="K26" s="20">
        <v>17</v>
      </c>
    </row>
    <row r="27" spans="2:11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3</v>
      </c>
      <c r="G27" s="21">
        <v>1</v>
      </c>
      <c r="H27" s="21">
        <v>4</v>
      </c>
      <c r="I27" s="21">
        <v>3</v>
      </c>
      <c r="J27" s="21">
        <v>1</v>
      </c>
      <c r="K27" s="21">
        <v>4</v>
      </c>
    </row>
    <row r="28" spans="2:11" ht="20.100000000000001" customHeight="1" thickBot="1" x14ac:dyDescent="0.25">
      <c r="B28" s="7" t="s">
        <v>39</v>
      </c>
      <c r="C28" s="9">
        <f>SUM(C11:C27)</f>
        <v>114</v>
      </c>
      <c r="D28" s="9">
        <f t="shared" ref="D28:K28" si="0">SUM(D11:D27)</f>
        <v>3</v>
      </c>
      <c r="E28" s="9">
        <f t="shared" si="0"/>
        <v>117</v>
      </c>
      <c r="F28" s="9">
        <f t="shared" si="0"/>
        <v>143</v>
      </c>
      <c r="G28" s="9">
        <f t="shared" si="0"/>
        <v>37</v>
      </c>
      <c r="H28" s="9">
        <f t="shared" si="0"/>
        <v>180</v>
      </c>
      <c r="I28" s="9">
        <f t="shared" si="0"/>
        <v>257</v>
      </c>
      <c r="J28" s="9">
        <f t="shared" si="0"/>
        <v>40</v>
      </c>
      <c r="K28" s="9">
        <f t="shared" si="0"/>
        <v>297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8" t="s">
        <v>135</v>
      </c>
      <c r="D9" s="88"/>
      <c r="E9" s="88"/>
    </row>
    <row r="10" spans="2:5" ht="42.75" customHeight="1" thickBot="1" x14ac:dyDescent="0.25">
      <c r="B10" s="11"/>
      <c r="C10" s="22" t="s">
        <v>130</v>
      </c>
      <c r="D10" s="22" t="s">
        <v>129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8</v>
      </c>
      <c r="D11" s="19">
        <v>4</v>
      </c>
      <c r="E11" s="19">
        <v>12</v>
      </c>
    </row>
    <row r="12" spans="2:5" ht="20.100000000000001" customHeight="1" thickBot="1" x14ac:dyDescent="0.25">
      <c r="B12" s="4" t="s">
        <v>23</v>
      </c>
      <c r="C12" s="20">
        <v>1</v>
      </c>
      <c r="D12" s="20">
        <v>0</v>
      </c>
      <c r="E12" s="20">
        <v>1</v>
      </c>
    </row>
    <row r="13" spans="2:5" ht="20.100000000000001" customHeight="1" thickBot="1" x14ac:dyDescent="0.25">
      <c r="B13" s="4" t="s">
        <v>24</v>
      </c>
      <c r="C13" s="20">
        <v>1</v>
      </c>
      <c r="D13" s="20">
        <v>0</v>
      </c>
      <c r="E13" s="20">
        <v>1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1</v>
      </c>
      <c r="D15" s="20">
        <v>1</v>
      </c>
      <c r="E15" s="20">
        <v>2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28</v>
      </c>
      <c r="C17" s="20">
        <v>1</v>
      </c>
      <c r="D17" s="20">
        <v>0</v>
      </c>
      <c r="E17" s="20">
        <v>1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30</v>
      </c>
      <c r="C19" s="20">
        <v>7</v>
      </c>
      <c r="D19" s="20">
        <v>12</v>
      </c>
      <c r="E19" s="20">
        <v>19</v>
      </c>
    </row>
    <row r="20" spans="2:5" ht="20.100000000000001" customHeight="1" thickBot="1" x14ac:dyDescent="0.25">
      <c r="B20" s="4" t="s">
        <v>31</v>
      </c>
      <c r="C20" s="20">
        <v>7</v>
      </c>
      <c r="D20" s="20">
        <v>5</v>
      </c>
      <c r="E20" s="20">
        <v>12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0</v>
      </c>
      <c r="D22" s="20">
        <v>4</v>
      </c>
      <c r="E22" s="20">
        <v>4</v>
      </c>
    </row>
    <row r="23" spans="2:5" ht="20.100000000000001" customHeight="1" thickBot="1" x14ac:dyDescent="0.25">
      <c r="B23" s="4" t="s">
        <v>34</v>
      </c>
      <c r="C23" s="20">
        <v>8</v>
      </c>
      <c r="D23" s="20">
        <v>1</v>
      </c>
      <c r="E23" s="20">
        <v>9</v>
      </c>
    </row>
    <row r="24" spans="2:5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1</v>
      </c>
      <c r="D26" s="20">
        <v>0</v>
      </c>
      <c r="E26" s="20">
        <v>1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35</v>
      </c>
      <c r="D28" s="9">
        <f>SUM(D11:D27)</f>
        <v>27</v>
      </c>
      <c r="E28" s="9">
        <f>SUM(E11:E27)</f>
        <v>62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3"/>
  <sheetViews>
    <sheetView topLeftCell="G1"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8" t="s">
        <v>136</v>
      </c>
      <c r="D12" s="88"/>
      <c r="E12" s="88"/>
      <c r="F12" s="88"/>
      <c r="G12" s="88"/>
      <c r="H12" s="88" t="s">
        <v>137</v>
      </c>
      <c r="I12" s="88"/>
      <c r="J12" s="88"/>
      <c r="K12" s="88"/>
      <c r="L12" s="88"/>
      <c r="M12" s="88" t="s">
        <v>138</v>
      </c>
      <c r="N12" s="88"/>
      <c r="O12" s="88"/>
      <c r="P12" s="88"/>
      <c r="Q12" s="88"/>
      <c r="R12" s="88" t="s">
        <v>139</v>
      </c>
      <c r="S12" s="88"/>
      <c r="T12" s="88"/>
      <c r="U12" s="88"/>
      <c r="V12" s="88"/>
      <c r="W12" s="88" t="s">
        <v>140</v>
      </c>
      <c r="X12" s="88"/>
      <c r="Y12" s="88"/>
      <c r="Z12" s="88"/>
      <c r="AA12" s="88"/>
      <c r="AB12" s="88" t="s">
        <v>52</v>
      </c>
      <c r="AC12" s="88"/>
      <c r="AD12" s="88"/>
      <c r="AE12" s="88"/>
      <c r="AF12" s="88"/>
    </row>
    <row r="13" spans="2:32" ht="28.5" customHeight="1" x14ac:dyDescent="0.2">
      <c r="B13" s="25"/>
      <c r="C13" s="89" t="s">
        <v>77</v>
      </c>
      <c r="D13" s="89" t="s">
        <v>141</v>
      </c>
      <c r="E13" s="89"/>
      <c r="F13" s="89"/>
      <c r="G13" s="89" t="s">
        <v>142</v>
      </c>
      <c r="H13" s="89" t="s">
        <v>77</v>
      </c>
      <c r="I13" s="89" t="s">
        <v>141</v>
      </c>
      <c r="J13" s="89"/>
      <c r="K13" s="89"/>
      <c r="L13" s="89" t="s">
        <v>142</v>
      </c>
      <c r="M13" s="89" t="s">
        <v>77</v>
      </c>
      <c r="N13" s="89" t="s">
        <v>141</v>
      </c>
      <c r="O13" s="89"/>
      <c r="P13" s="89"/>
      <c r="Q13" s="89" t="s">
        <v>142</v>
      </c>
      <c r="R13" s="89" t="s">
        <v>77</v>
      </c>
      <c r="S13" s="89" t="s">
        <v>141</v>
      </c>
      <c r="T13" s="89"/>
      <c r="U13" s="89"/>
      <c r="V13" s="89" t="s">
        <v>142</v>
      </c>
      <c r="W13" s="89" t="s">
        <v>77</v>
      </c>
      <c r="X13" s="89" t="s">
        <v>141</v>
      </c>
      <c r="Y13" s="89"/>
      <c r="Z13" s="89"/>
      <c r="AA13" s="89" t="s">
        <v>142</v>
      </c>
      <c r="AB13" s="89" t="s">
        <v>77</v>
      </c>
      <c r="AC13" s="89" t="s">
        <v>141</v>
      </c>
      <c r="AD13" s="89"/>
      <c r="AE13" s="89"/>
      <c r="AF13" s="89" t="s">
        <v>142</v>
      </c>
    </row>
    <row r="14" spans="2:32" ht="28.5" customHeight="1" thickBot="1" x14ac:dyDescent="0.25">
      <c r="B14" s="11"/>
      <c r="C14" s="89"/>
      <c r="D14" s="27" t="s">
        <v>143</v>
      </c>
      <c r="E14" s="27" t="s">
        <v>144</v>
      </c>
      <c r="F14" s="27" t="s">
        <v>145</v>
      </c>
      <c r="G14" s="89"/>
      <c r="H14" s="89"/>
      <c r="I14" s="27" t="s">
        <v>143</v>
      </c>
      <c r="J14" s="27" t="s">
        <v>144</v>
      </c>
      <c r="K14" s="27" t="s">
        <v>145</v>
      </c>
      <c r="L14" s="89"/>
      <c r="M14" s="89"/>
      <c r="N14" s="27" t="s">
        <v>143</v>
      </c>
      <c r="O14" s="27" t="s">
        <v>144</v>
      </c>
      <c r="P14" s="27" t="s">
        <v>145</v>
      </c>
      <c r="Q14" s="89"/>
      <c r="R14" s="89"/>
      <c r="S14" s="27" t="s">
        <v>143</v>
      </c>
      <c r="T14" s="27" t="s">
        <v>144</v>
      </c>
      <c r="U14" s="27" t="s">
        <v>145</v>
      </c>
      <c r="V14" s="89"/>
      <c r="W14" s="89"/>
      <c r="X14" s="27" t="s">
        <v>143</v>
      </c>
      <c r="Y14" s="27" t="s">
        <v>144</v>
      </c>
      <c r="Z14" s="27" t="s">
        <v>145</v>
      </c>
      <c r="AA14" s="89"/>
      <c r="AB14" s="89"/>
      <c r="AC14" s="27" t="s">
        <v>143</v>
      </c>
      <c r="AD14" s="27" t="s">
        <v>144</v>
      </c>
      <c r="AE14" s="27" t="s">
        <v>145</v>
      </c>
      <c r="AF14" s="89"/>
    </row>
    <row r="15" spans="2:32" ht="20.100000000000001" customHeight="1" thickBot="1" x14ac:dyDescent="0.25">
      <c r="B15" s="3" t="s">
        <v>22</v>
      </c>
      <c r="C15" s="19">
        <v>7071</v>
      </c>
      <c r="D15" s="19">
        <v>28</v>
      </c>
      <c r="E15" s="19">
        <v>5480</v>
      </c>
      <c r="F15" s="19">
        <v>1563</v>
      </c>
      <c r="G15" s="19">
        <v>0</v>
      </c>
      <c r="H15" s="19">
        <v>13</v>
      </c>
      <c r="I15" s="19">
        <v>0</v>
      </c>
      <c r="J15" s="19">
        <v>11</v>
      </c>
      <c r="K15" s="19">
        <v>2</v>
      </c>
      <c r="L15" s="19">
        <v>0</v>
      </c>
      <c r="M15" s="19">
        <v>717</v>
      </c>
      <c r="N15" s="19">
        <v>0</v>
      </c>
      <c r="O15" s="19">
        <v>708</v>
      </c>
      <c r="P15" s="19">
        <v>9</v>
      </c>
      <c r="Q15" s="19">
        <v>0</v>
      </c>
      <c r="R15" s="19">
        <v>177</v>
      </c>
      <c r="S15" s="19">
        <v>0</v>
      </c>
      <c r="T15" s="19">
        <v>173</v>
      </c>
      <c r="U15" s="19">
        <v>4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7978</v>
      </c>
      <c r="AC15" s="19">
        <v>28</v>
      </c>
      <c r="AD15" s="19">
        <v>6372</v>
      </c>
      <c r="AE15" s="19">
        <v>1578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688</v>
      </c>
      <c r="D16" s="20">
        <v>2</v>
      </c>
      <c r="E16" s="20">
        <v>540</v>
      </c>
      <c r="F16" s="20">
        <v>146</v>
      </c>
      <c r="G16" s="20">
        <v>0</v>
      </c>
      <c r="H16" s="20">
        <v>3</v>
      </c>
      <c r="I16" s="20">
        <v>0</v>
      </c>
      <c r="J16" s="20">
        <v>2</v>
      </c>
      <c r="K16" s="20">
        <v>1</v>
      </c>
      <c r="L16" s="20">
        <v>0</v>
      </c>
      <c r="M16" s="20">
        <v>45</v>
      </c>
      <c r="N16" s="20">
        <v>0</v>
      </c>
      <c r="O16" s="20">
        <v>40</v>
      </c>
      <c r="P16" s="20">
        <v>5</v>
      </c>
      <c r="Q16" s="20">
        <v>0</v>
      </c>
      <c r="R16" s="20">
        <v>16</v>
      </c>
      <c r="S16" s="20">
        <v>0</v>
      </c>
      <c r="T16" s="20">
        <v>16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752</v>
      </c>
      <c r="AC16" s="20">
        <v>2</v>
      </c>
      <c r="AD16" s="20">
        <v>598</v>
      </c>
      <c r="AE16" s="20">
        <v>152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697</v>
      </c>
      <c r="D17" s="20">
        <v>0</v>
      </c>
      <c r="E17" s="20">
        <v>531</v>
      </c>
      <c r="F17" s="20">
        <v>166</v>
      </c>
      <c r="G17" s="20">
        <v>0</v>
      </c>
      <c r="H17" s="20">
        <v>7</v>
      </c>
      <c r="I17" s="20">
        <v>0</v>
      </c>
      <c r="J17" s="20">
        <v>6</v>
      </c>
      <c r="K17" s="20">
        <v>1</v>
      </c>
      <c r="L17" s="20">
        <v>0</v>
      </c>
      <c r="M17" s="20">
        <v>21</v>
      </c>
      <c r="N17" s="20">
        <v>0</v>
      </c>
      <c r="O17" s="20">
        <v>21</v>
      </c>
      <c r="P17" s="20">
        <v>0</v>
      </c>
      <c r="Q17" s="20">
        <v>0</v>
      </c>
      <c r="R17" s="20">
        <v>1</v>
      </c>
      <c r="S17" s="20">
        <v>0</v>
      </c>
      <c r="T17" s="20">
        <v>1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726</v>
      </c>
      <c r="AC17" s="20">
        <v>0</v>
      </c>
      <c r="AD17" s="20">
        <v>559</v>
      </c>
      <c r="AE17" s="20">
        <v>167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1131</v>
      </c>
      <c r="D18" s="20">
        <v>0</v>
      </c>
      <c r="E18" s="20">
        <v>922</v>
      </c>
      <c r="F18" s="20">
        <v>209</v>
      </c>
      <c r="G18" s="20">
        <v>0</v>
      </c>
      <c r="H18" s="20">
        <v>1</v>
      </c>
      <c r="I18" s="20">
        <v>0</v>
      </c>
      <c r="J18" s="20">
        <v>0</v>
      </c>
      <c r="K18" s="20">
        <v>1</v>
      </c>
      <c r="L18" s="20">
        <v>0</v>
      </c>
      <c r="M18" s="20">
        <v>43</v>
      </c>
      <c r="N18" s="20">
        <v>0</v>
      </c>
      <c r="O18" s="20">
        <v>40</v>
      </c>
      <c r="P18" s="20">
        <v>3</v>
      </c>
      <c r="Q18" s="20">
        <v>0</v>
      </c>
      <c r="R18" s="20">
        <v>4</v>
      </c>
      <c r="S18" s="20">
        <v>0</v>
      </c>
      <c r="T18" s="20">
        <v>4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1179</v>
      </c>
      <c r="AC18" s="20">
        <v>0</v>
      </c>
      <c r="AD18" s="20">
        <v>966</v>
      </c>
      <c r="AE18" s="20">
        <v>213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1817</v>
      </c>
      <c r="D19" s="20">
        <v>45</v>
      </c>
      <c r="E19" s="20">
        <v>1204</v>
      </c>
      <c r="F19" s="20">
        <v>568</v>
      </c>
      <c r="G19" s="20">
        <v>0</v>
      </c>
      <c r="H19" s="20">
        <v>3</v>
      </c>
      <c r="I19" s="20">
        <v>0</v>
      </c>
      <c r="J19" s="20">
        <v>2</v>
      </c>
      <c r="K19" s="20">
        <v>1</v>
      </c>
      <c r="L19" s="20">
        <v>0</v>
      </c>
      <c r="M19" s="20">
        <v>291</v>
      </c>
      <c r="N19" s="20">
        <v>1</v>
      </c>
      <c r="O19" s="20">
        <v>288</v>
      </c>
      <c r="P19" s="20">
        <v>2</v>
      </c>
      <c r="Q19" s="20">
        <v>0</v>
      </c>
      <c r="R19" s="20">
        <v>114</v>
      </c>
      <c r="S19" s="20">
        <v>0</v>
      </c>
      <c r="T19" s="20">
        <v>114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2225</v>
      </c>
      <c r="AC19" s="20">
        <v>46</v>
      </c>
      <c r="AD19" s="20">
        <v>1608</v>
      </c>
      <c r="AE19" s="20">
        <v>571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280</v>
      </c>
      <c r="D20" s="20">
        <v>1</v>
      </c>
      <c r="E20" s="20">
        <v>165</v>
      </c>
      <c r="F20" s="20">
        <v>114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5</v>
      </c>
      <c r="N20" s="20">
        <v>0</v>
      </c>
      <c r="O20" s="20">
        <v>3</v>
      </c>
      <c r="P20" s="20">
        <v>2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285</v>
      </c>
      <c r="AC20" s="20">
        <v>1</v>
      </c>
      <c r="AD20" s="20">
        <v>168</v>
      </c>
      <c r="AE20" s="20">
        <v>116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1385</v>
      </c>
      <c r="D21" s="20">
        <v>4</v>
      </c>
      <c r="E21" s="20">
        <v>1066</v>
      </c>
      <c r="F21" s="20">
        <v>315</v>
      </c>
      <c r="G21" s="20">
        <v>0</v>
      </c>
      <c r="H21" s="20">
        <v>1</v>
      </c>
      <c r="I21" s="20">
        <v>0</v>
      </c>
      <c r="J21" s="20">
        <v>1</v>
      </c>
      <c r="K21" s="20">
        <v>0</v>
      </c>
      <c r="L21" s="20">
        <v>0</v>
      </c>
      <c r="M21" s="20">
        <v>35</v>
      </c>
      <c r="N21" s="20">
        <v>0</v>
      </c>
      <c r="O21" s="20">
        <v>35</v>
      </c>
      <c r="P21" s="20">
        <v>0</v>
      </c>
      <c r="Q21" s="20">
        <v>0</v>
      </c>
      <c r="R21" s="20">
        <v>4</v>
      </c>
      <c r="S21" s="20">
        <v>0</v>
      </c>
      <c r="T21" s="20">
        <v>4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1425</v>
      </c>
      <c r="AC21" s="20">
        <v>4</v>
      </c>
      <c r="AD21" s="20">
        <v>1106</v>
      </c>
      <c r="AE21" s="20">
        <v>315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1499</v>
      </c>
      <c r="D22" s="20">
        <v>3</v>
      </c>
      <c r="E22" s="20">
        <v>1103</v>
      </c>
      <c r="F22" s="20">
        <v>393</v>
      </c>
      <c r="G22" s="20">
        <v>0</v>
      </c>
      <c r="H22" s="20">
        <v>3</v>
      </c>
      <c r="I22" s="20">
        <v>0</v>
      </c>
      <c r="J22" s="20">
        <v>3</v>
      </c>
      <c r="K22" s="20">
        <v>0</v>
      </c>
      <c r="L22" s="20">
        <v>0</v>
      </c>
      <c r="M22" s="20">
        <v>62</v>
      </c>
      <c r="N22" s="20">
        <v>0</v>
      </c>
      <c r="O22" s="20">
        <v>61</v>
      </c>
      <c r="P22" s="20">
        <v>1</v>
      </c>
      <c r="Q22" s="20">
        <v>0</v>
      </c>
      <c r="R22" s="20">
        <v>14</v>
      </c>
      <c r="S22" s="20">
        <v>0</v>
      </c>
      <c r="T22" s="20">
        <v>14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1578</v>
      </c>
      <c r="AC22" s="20">
        <v>3</v>
      </c>
      <c r="AD22" s="20">
        <v>1181</v>
      </c>
      <c r="AE22" s="20">
        <v>394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4602</v>
      </c>
      <c r="D23" s="20">
        <v>37</v>
      </c>
      <c r="E23" s="20">
        <v>2212</v>
      </c>
      <c r="F23" s="20">
        <v>2353</v>
      </c>
      <c r="G23" s="20">
        <v>0</v>
      </c>
      <c r="H23" s="20">
        <v>20</v>
      </c>
      <c r="I23" s="20">
        <v>0</v>
      </c>
      <c r="J23" s="20">
        <v>11</v>
      </c>
      <c r="K23" s="20">
        <v>9</v>
      </c>
      <c r="L23" s="20">
        <v>0</v>
      </c>
      <c r="M23" s="20">
        <v>49</v>
      </c>
      <c r="N23" s="20">
        <v>0</v>
      </c>
      <c r="O23" s="20">
        <v>46</v>
      </c>
      <c r="P23" s="20">
        <v>3</v>
      </c>
      <c r="Q23" s="20">
        <v>0</v>
      </c>
      <c r="R23" s="20">
        <v>20</v>
      </c>
      <c r="S23" s="20">
        <v>0</v>
      </c>
      <c r="T23" s="20">
        <v>20</v>
      </c>
      <c r="U23" s="20">
        <v>0</v>
      </c>
      <c r="V23" s="20">
        <v>0</v>
      </c>
      <c r="W23" s="20">
        <v>20</v>
      </c>
      <c r="X23" s="20">
        <v>0</v>
      </c>
      <c r="Y23" s="20">
        <v>9</v>
      </c>
      <c r="Z23" s="20">
        <v>11</v>
      </c>
      <c r="AA23" s="20">
        <v>0</v>
      </c>
      <c r="AB23" s="20">
        <v>4711</v>
      </c>
      <c r="AC23" s="20">
        <v>37</v>
      </c>
      <c r="AD23" s="20">
        <v>2298</v>
      </c>
      <c r="AE23" s="20">
        <v>2376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4217</v>
      </c>
      <c r="D24" s="20">
        <v>63</v>
      </c>
      <c r="E24" s="20">
        <v>3576</v>
      </c>
      <c r="F24" s="20">
        <v>578</v>
      </c>
      <c r="G24" s="20">
        <v>0</v>
      </c>
      <c r="H24" s="20">
        <v>7</v>
      </c>
      <c r="I24" s="20">
        <v>0</v>
      </c>
      <c r="J24" s="20">
        <v>4</v>
      </c>
      <c r="K24" s="20">
        <v>3</v>
      </c>
      <c r="L24" s="20">
        <v>0</v>
      </c>
      <c r="M24" s="20">
        <v>365</v>
      </c>
      <c r="N24" s="20">
        <v>0</v>
      </c>
      <c r="O24" s="20">
        <v>364</v>
      </c>
      <c r="P24" s="20">
        <v>1</v>
      </c>
      <c r="Q24" s="20">
        <v>0</v>
      </c>
      <c r="R24" s="20">
        <v>166</v>
      </c>
      <c r="S24" s="20">
        <v>2</v>
      </c>
      <c r="T24" s="20">
        <v>153</v>
      </c>
      <c r="U24" s="20">
        <v>11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4755</v>
      </c>
      <c r="AC24" s="20">
        <v>65</v>
      </c>
      <c r="AD24" s="20">
        <v>4097</v>
      </c>
      <c r="AE24" s="20">
        <v>593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636</v>
      </c>
      <c r="D25" s="20">
        <v>14</v>
      </c>
      <c r="E25" s="20">
        <v>471</v>
      </c>
      <c r="F25" s="20">
        <v>151</v>
      </c>
      <c r="G25" s="20">
        <v>0</v>
      </c>
      <c r="H25" s="20">
        <v>5</v>
      </c>
      <c r="I25" s="20">
        <v>0</v>
      </c>
      <c r="J25" s="20">
        <v>5</v>
      </c>
      <c r="K25" s="20">
        <v>0</v>
      </c>
      <c r="L25" s="20">
        <v>0</v>
      </c>
      <c r="M25" s="20">
        <v>13</v>
      </c>
      <c r="N25" s="20">
        <v>0</v>
      </c>
      <c r="O25" s="20">
        <v>13</v>
      </c>
      <c r="P25" s="20">
        <v>0</v>
      </c>
      <c r="Q25" s="20">
        <v>0</v>
      </c>
      <c r="R25" s="20">
        <v>11</v>
      </c>
      <c r="S25" s="20">
        <v>0</v>
      </c>
      <c r="T25" s="20">
        <v>11</v>
      </c>
      <c r="U25" s="20">
        <v>0</v>
      </c>
      <c r="V25" s="20">
        <v>0</v>
      </c>
      <c r="W25" s="20">
        <v>2</v>
      </c>
      <c r="X25" s="20">
        <v>0</v>
      </c>
      <c r="Y25" s="20">
        <v>0</v>
      </c>
      <c r="Z25" s="20">
        <v>2</v>
      </c>
      <c r="AA25" s="20">
        <v>0</v>
      </c>
      <c r="AB25" s="20">
        <v>667</v>
      </c>
      <c r="AC25" s="20">
        <v>14</v>
      </c>
      <c r="AD25" s="20">
        <v>500</v>
      </c>
      <c r="AE25" s="20">
        <v>153</v>
      </c>
      <c r="AF25" s="20">
        <v>0</v>
      </c>
    </row>
    <row r="26" spans="2:32" ht="20.100000000000001" customHeight="1" thickBot="1" x14ac:dyDescent="0.25">
      <c r="B26" s="4" t="s">
        <v>33</v>
      </c>
      <c r="C26" s="20">
        <v>1881</v>
      </c>
      <c r="D26" s="20">
        <v>6</v>
      </c>
      <c r="E26" s="20">
        <v>1168</v>
      </c>
      <c r="F26" s="20">
        <v>707</v>
      </c>
      <c r="G26" s="20">
        <v>0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124</v>
      </c>
      <c r="N26" s="20">
        <v>0</v>
      </c>
      <c r="O26" s="20">
        <v>119</v>
      </c>
      <c r="P26" s="20">
        <v>5</v>
      </c>
      <c r="Q26" s="20">
        <v>0</v>
      </c>
      <c r="R26" s="20">
        <v>3</v>
      </c>
      <c r="S26" s="20">
        <v>0</v>
      </c>
      <c r="T26" s="20">
        <v>3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2009</v>
      </c>
      <c r="AC26" s="20">
        <v>6</v>
      </c>
      <c r="AD26" s="20">
        <v>1291</v>
      </c>
      <c r="AE26" s="20">
        <v>712</v>
      </c>
      <c r="AF26" s="20">
        <v>0</v>
      </c>
    </row>
    <row r="27" spans="2:32" ht="20.100000000000001" customHeight="1" thickBot="1" x14ac:dyDescent="0.25">
      <c r="B27" s="4" t="s">
        <v>34</v>
      </c>
      <c r="C27" s="20">
        <v>4862</v>
      </c>
      <c r="D27" s="20">
        <v>25</v>
      </c>
      <c r="E27" s="20">
        <v>2464</v>
      </c>
      <c r="F27" s="20">
        <v>2373</v>
      </c>
      <c r="G27" s="20">
        <v>0</v>
      </c>
      <c r="H27" s="20">
        <v>40</v>
      </c>
      <c r="I27" s="20">
        <v>0</v>
      </c>
      <c r="J27" s="20">
        <v>25</v>
      </c>
      <c r="K27" s="20">
        <v>15</v>
      </c>
      <c r="L27" s="20">
        <v>0</v>
      </c>
      <c r="M27" s="20">
        <v>179</v>
      </c>
      <c r="N27" s="20">
        <v>0</v>
      </c>
      <c r="O27" s="20">
        <v>160</v>
      </c>
      <c r="P27" s="20">
        <v>19</v>
      </c>
      <c r="Q27" s="20">
        <v>0</v>
      </c>
      <c r="R27" s="20">
        <v>38</v>
      </c>
      <c r="S27" s="20">
        <v>0</v>
      </c>
      <c r="T27" s="20">
        <v>37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5119</v>
      </c>
      <c r="AC27" s="20">
        <v>25</v>
      </c>
      <c r="AD27" s="20">
        <v>2686</v>
      </c>
      <c r="AE27" s="20">
        <v>2408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1144</v>
      </c>
      <c r="D28" s="20">
        <v>1</v>
      </c>
      <c r="E28" s="20">
        <v>950</v>
      </c>
      <c r="F28" s="20">
        <v>193</v>
      </c>
      <c r="G28" s="20">
        <v>0</v>
      </c>
      <c r="H28" s="20">
        <v>19</v>
      </c>
      <c r="I28" s="20">
        <v>0</v>
      </c>
      <c r="J28" s="20">
        <v>19</v>
      </c>
      <c r="K28" s="20">
        <v>0</v>
      </c>
      <c r="L28" s="20">
        <v>0</v>
      </c>
      <c r="M28" s="20">
        <v>90</v>
      </c>
      <c r="N28" s="20">
        <v>0</v>
      </c>
      <c r="O28" s="20">
        <v>90</v>
      </c>
      <c r="P28" s="20">
        <v>0</v>
      </c>
      <c r="Q28" s="20">
        <v>0</v>
      </c>
      <c r="R28" s="20">
        <v>4</v>
      </c>
      <c r="S28" s="20">
        <v>0</v>
      </c>
      <c r="T28" s="20">
        <v>4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1257</v>
      </c>
      <c r="AC28" s="20">
        <v>1</v>
      </c>
      <c r="AD28" s="20">
        <v>1063</v>
      </c>
      <c r="AE28" s="20">
        <v>193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381</v>
      </c>
      <c r="D29" s="20">
        <v>0</v>
      </c>
      <c r="E29" s="20">
        <v>265</v>
      </c>
      <c r="F29" s="20">
        <v>116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4</v>
      </c>
      <c r="N29" s="20">
        <v>0</v>
      </c>
      <c r="O29" s="20">
        <v>4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385</v>
      </c>
      <c r="AC29" s="20">
        <v>0</v>
      </c>
      <c r="AD29" s="20">
        <v>269</v>
      </c>
      <c r="AE29" s="20">
        <v>116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547</v>
      </c>
      <c r="D30" s="20">
        <v>10</v>
      </c>
      <c r="E30" s="20">
        <v>307</v>
      </c>
      <c r="F30" s="20">
        <v>230</v>
      </c>
      <c r="G30" s="20">
        <v>0</v>
      </c>
      <c r="H30" s="20">
        <v>3</v>
      </c>
      <c r="I30" s="20">
        <v>0</v>
      </c>
      <c r="J30" s="20">
        <v>1</v>
      </c>
      <c r="K30" s="20">
        <v>2</v>
      </c>
      <c r="L30" s="20">
        <v>0</v>
      </c>
      <c r="M30" s="20">
        <v>9</v>
      </c>
      <c r="N30" s="20">
        <v>0</v>
      </c>
      <c r="O30" s="20">
        <v>8</v>
      </c>
      <c r="P30" s="20">
        <v>1</v>
      </c>
      <c r="Q30" s="20">
        <v>0</v>
      </c>
      <c r="R30" s="20">
        <v>1</v>
      </c>
      <c r="S30" s="20">
        <v>0</v>
      </c>
      <c r="T30" s="20">
        <v>0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560</v>
      </c>
      <c r="AC30" s="20">
        <v>10</v>
      </c>
      <c r="AD30" s="20">
        <v>316</v>
      </c>
      <c r="AE30" s="20">
        <v>234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245</v>
      </c>
      <c r="D31" s="21">
        <v>0</v>
      </c>
      <c r="E31" s="21">
        <v>207</v>
      </c>
      <c r="F31" s="21">
        <v>38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</v>
      </c>
      <c r="N31" s="21">
        <v>0</v>
      </c>
      <c r="O31" s="21">
        <v>2</v>
      </c>
      <c r="P31" s="21">
        <v>0</v>
      </c>
      <c r="Q31" s="21">
        <v>0</v>
      </c>
      <c r="R31" s="21">
        <v>2</v>
      </c>
      <c r="S31" s="21">
        <v>0</v>
      </c>
      <c r="T31" s="21">
        <v>2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249</v>
      </c>
      <c r="AC31" s="21">
        <v>0</v>
      </c>
      <c r="AD31" s="21">
        <v>211</v>
      </c>
      <c r="AE31" s="21">
        <v>38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33083</v>
      </c>
      <c r="D32" s="9">
        <f t="shared" ref="D32:AF32" si="0">SUM(D15:D31)</f>
        <v>239</v>
      </c>
      <c r="E32" s="9">
        <f t="shared" si="0"/>
        <v>22631</v>
      </c>
      <c r="F32" s="9">
        <f t="shared" si="0"/>
        <v>10213</v>
      </c>
      <c r="G32" s="9">
        <f t="shared" si="0"/>
        <v>0</v>
      </c>
      <c r="H32" s="9">
        <f t="shared" si="0"/>
        <v>126</v>
      </c>
      <c r="I32" s="9">
        <f t="shared" si="0"/>
        <v>0</v>
      </c>
      <c r="J32" s="9">
        <f t="shared" si="0"/>
        <v>91</v>
      </c>
      <c r="K32" s="9">
        <f t="shared" si="0"/>
        <v>35</v>
      </c>
      <c r="L32" s="9">
        <f t="shared" si="0"/>
        <v>0</v>
      </c>
      <c r="M32" s="9">
        <f t="shared" si="0"/>
        <v>2054</v>
      </c>
      <c r="N32" s="9">
        <f t="shared" si="0"/>
        <v>1</v>
      </c>
      <c r="O32" s="9">
        <f t="shared" si="0"/>
        <v>2002</v>
      </c>
      <c r="P32" s="9">
        <f t="shared" si="0"/>
        <v>51</v>
      </c>
      <c r="Q32" s="9">
        <f t="shared" si="0"/>
        <v>0</v>
      </c>
      <c r="R32" s="9">
        <f t="shared" si="0"/>
        <v>575</v>
      </c>
      <c r="S32" s="9">
        <f t="shared" si="0"/>
        <v>2</v>
      </c>
      <c r="T32" s="9">
        <f t="shared" si="0"/>
        <v>556</v>
      </c>
      <c r="U32" s="9">
        <f t="shared" si="0"/>
        <v>17</v>
      </c>
      <c r="V32" s="9">
        <f t="shared" si="0"/>
        <v>0</v>
      </c>
      <c r="W32" s="9">
        <f t="shared" si="0"/>
        <v>22</v>
      </c>
      <c r="X32" s="9">
        <f t="shared" si="0"/>
        <v>0</v>
      </c>
      <c r="Y32" s="9">
        <f t="shared" si="0"/>
        <v>9</v>
      </c>
      <c r="Z32" s="9">
        <f t="shared" si="0"/>
        <v>13</v>
      </c>
      <c r="AA32" s="9">
        <f t="shared" si="0"/>
        <v>0</v>
      </c>
      <c r="AB32" s="9">
        <f t="shared" si="0"/>
        <v>35860</v>
      </c>
      <c r="AC32" s="9">
        <f t="shared" si="0"/>
        <v>242</v>
      </c>
      <c r="AD32" s="9">
        <f t="shared" si="0"/>
        <v>25289</v>
      </c>
      <c r="AE32" s="9">
        <f t="shared" si="0"/>
        <v>10329</v>
      </c>
      <c r="AF32" s="9">
        <f t="shared" si="0"/>
        <v>0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32"/>
  <sheetViews>
    <sheetView topLeftCell="G1"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8" t="s">
        <v>77</v>
      </c>
      <c r="D12" s="88"/>
      <c r="E12" s="88"/>
      <c r="F12" s="88"/>
      <c r="G12" s="88"/>
      <c r="H12" s="88" t="s">
        <v>141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2:22" ht="25.5" customHeight="1" x14ac:dyDescent="0.2">
      <c r="B13" s="25"/>
      <c r="C13" s="88"/>
      <c r="D13" s="88"/>
      <c r="E13" s="88"/>
      <c r="F13" s="88"/>
      <c r="G13" s="88"/>
      <c r="H13" s="88" t="s">
        <v>143</v>
      </c>
      <c r="I13" s="88"/>
      <c r="J13" s="88"/>
      <c r="K13" s="88"/>
      <c r="L13" s="90"/>
      <c r="M13" s="88" t="s">
        <v>144</v>
      </c>
      <c r="N13" s="88"/>
      <c r="O13" s="88"/>
      <c r="P13" s="88"/>
      <c r="Q13" s="90"/>
      <c r="R13" s="88" t="s">
        <v>145</v>
      </c>
      <c r="S13" s="88"/>
      <c r="T13" s="88"/>
      <c r="U13" s="88"/>
      <c r="V13" s="90"/>
    </row>
    <row r="14" spans="2:22" ht="45" customHeight="1" x14ac:dyDescent="0.2">
      <c r="B14" s="25"/>
      <c r="C14" s="58" t="s">
        <v>136</v>
      </c>
      <c r="D14" s="58" t="s">
        <v>137</v>
      </c>
      <c r="E14" s="58" t="s">
        <v>146</v>
      </c>
      <c r="F14" s="58" t="s">
        <v>147</v>
      </c>
      <c r="G14" s="58" t="s">
        <v>140</v>
      </c>
      <c r="H14" s="58" t="s">
        <v>136</v>
      </c>
      <c r="I14" s="58" t="s">
        <v>137</v>
      </c>
      <c r="J14" s="58" t="s">
        <v>146</v>
      </c>
      <c r="K14" s="58" t="s">
        <v>147</v>
      </c>
      <c r="L14" s="58" t="s">
        <v>140</v>
      </c>
      <c r="M14" s="58" t="s">
        <v>136</v>
      </c>
      <c r="N14" s="58" t="s">
        <v>137</v>
      </c>
      <c r="O14" s="58" t="s">
        <v>146</v>
      </c>
      <c r="P14" s="58" t="s">
        <v>147</v>
      </c>
      <c r="Q14" s="58" t="s">
        <v>140</v>
      </c>
      <c r="R14" s="58" t="s">
        <v>136</v>
      </c>
      <c r="S14" s="58" t="s">
        <v>137</v>
      </c>
      <c r="T14" s="58" t="s">
        <v>146</v>
      </c>
      <c r="U14" s="58" t="s">
        <v>147</v>
      </c>
      <c r="V14" s="58" t="s">
        <v>140</v>
      </c>
    </row>
    <row r="15" spans="2:22" ht="20.100000000000001" customHeight="1" thickBot="1" x14ac:dyDescent="0.25">
      <c r="B15" s="3" t="s">
        <v>22</v>
      </c>
      <c r="C15" s="31">
        <f>IF('Órdenes según Instancia'!C15=0,"-",IF('Órdenes según Instancia'!AB15=0,"-",('Órdenes según Instancia'!C15/'Órdenes según Instancia'!AB15)))</f>
        <v>0.88631235898721483</v>
      </c>
      <c r="D15" s="31">
        <f>IF('Órdenes según Instancia'!H15=0,"-",IF('Órdenes según Instancia'!AB15=0,"-",('Órdenes según Instancia'!H15/'Órdenes según Instancia'!AB15)))</f>
        <v>1.6294810729506142E-3</v>
      </c>
      <c r="E15" s="31">
        <f>IF('Órdenes según Instancia'!M15=0,"-",IF('Órdenes según Instancia'!AB15=0,"-",('Órdenes según Instancia'!M15/'Órdenes según Instancia'!AB15)))</f>
        <v>8.987214840812234E-2</v>
      </c>
      <c r="F15" s="31">
        <f>IF('Órdenes según Instancia'!R15=0,"-",IF('Órdenes según Instancia'!AB15=0,"-",('Órdenes según Instancia'!R15/'Órdenes según Instancia'!AB15)))</f>
        <v>2.2186011531712208E-2</v>
      </c>
      <c r="G15" s="31" t="str">
        <f>IF('Órdenes según Instancia'!W15=0,"-",IF('Órdenes según Instancia'!AB15=0,"-",('Órdenes según Instancia'!W15/'Órdenes según Instancia'!AB15)))</f>
        <v>-</v>
      </c>
      <c r="H15" s="31">
        <f>IF('Órdenes según Instancia'!D15=0,"-",IF('Órdenes según Instancia'!AC15=0,"-",('Órdenes según Instancia'!D15/'Órdenes según Instancia'!AC15)))</f>
        <v>1</v>
      </c>
      <c r="I15" s="31" t="str">
        <f>IF('Órdenes según Instancia'!I15=0,"-",IF('Órdenes según Instancia'!AC15=0,"-",('Órdenes según Instancia'!I15/'Órdenes según Instancia'!AC15)))</f>
        <v>-</v>
      </c>
      <c r="J15" s="31" t="str">
        <f>IF('Órdenes según Instancia'!N15=0,"-",IF('Órdenes según Instancia'!AC15=0,"-",('Órdenes según Instancia'!N15/'Órdenes según Instancia'!AC15)))</f>
        <v>-</v>
      </c>
      <c r="K15" s="31" t="str">
        <f>IF('Órdenes según Instancia'!S15=0,"-",IF('Órdenes según Instancia'!AC15=0,"-",('Órdenes según Instancia'!S15/'Órdenes según Instancia'!AC15)))</f>
        <v>-</v>
      </c>
      <c r="L15" s="31" t="str">
        <f>IF('Órdenes según Instancia'!X15=0,"-",IF('Órdenes según Instancia'!AC15=0,"-",('Órdenes según Instancia'!X15/'Órdenes según Instancia'!AC15)))</f>
        <v>-</v>
      </c>
      <c r="M15" s="31">
        <f>IF('Órdenes según Instancia'!E15=0,"-",IF('Órdenes según Instancia'!AD15=0,"-",('Órdenes según Instancia'!E15/'Órdenes según Instancia'!AD15)))</f>
        <v>0.86001255492780915</v>
      </c>
      <c r="N15" s="31">
        <f>IF('Órdenes según Instancia'!J15=0,"-",IF('Órdenes según Instancia'!AD15=0,"-",('Órdenes según Instancia'!J15/'Órdenes según Instancia'!AD15)))</f>
        <v>1.7263025737602009E-3</v>
      </c>
      <c r="O15" s="31">
        <f>IF('Órdenes según Instancia'!O15=0,"-",IF('Órdenes según Instancia'!AD15=0,"-",('Órdenes según Instancia'!O15/'Órdenes según Instancia'!AD15)))</f>
        <v>0.1111111111111111</v>
      </c>
      <c r="P15" s="31">
        <f>IF('Órdenes según Instancia'!T15=0,"-",IF('Órdenes según Instancia'!AD15=0,"-",('Órdenes según Instancia'!T15/'Órdenes según Instancia'!AD15)))</f>
        <v>2.7150031387319522E-2</v>
      </c>
      <c r="Q15" s="31" t="str">
        <f>IF('Órdenes según Instancia'!Y15=0,"-",IF('Órdenes según Instancia'!AD15=0,"-",('Órdenes según Instancia'!Y15/'Órdenes según Instancia'!AD15)))</f>
        <v>-</v>
      </c>
      <c r="R15" s="31">
        <f>IF('Órdenes según Instancia'!F15=0,"-",IF('Órdenes según Instancia'!AE15=0,"-",('Órdenes según Instancia'!F15/'Órdenes según Instancia'!AE15)))</f>
        <v>0.99049429657794674</v>
      </c>
      <c r="S15" s="31">
        <f>IF('Órdenes según Instancia'!K15=0,"-",IF('Órdenes según Instancia'!AE15=0,"-",('Órdenes según Instancia'!K15/'Órdenes según Instancia'!AE15)))</f>
        <v>1.2674271229404308E-3</v>
      </c>
      <c r="T15" s="31">
        <f>IF('Órdenes según Instancia'!P15=0,"-",IF('Órdenes según Instancia'!AE15=0,"-",('Órdenes según Instancia'!P15/'Órdenes según Instancia'!AE15)))</f>
        <v>5.7034220532319393E-3</v>
      </c>
      <c r="U15" s="31">
        <f>IF('Órdenes según Instancia'!U15=0,"-",IF('Órdenes según Instancia'!AE15=0,"-",('Órdenes según Instancia'!U15/('Órdenes según Instancia'!AE15))))</f>
        <v>2.5348542458808617E-3</v>
      </c>
      <c r="V15" s="31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29">
        <f>IF('Órdenes según Instancia'!C16=0,"-",IF('Órdenes según Instancia'!AB16=0,"-",('Órdenes según Instancia'!C16/'Órdenes según Instancia'!AB16)))</f>
        <v>0.91489361702127658</v>
      </c>
      <c r="D16" s="29">
        <f>IF('Órdenes según Instancia'!H16=0,"-",IF('Órdenes según Instancia'!AB16=0,"-",('Órdenes según Instancia'!H16/'Órdenes según Instancia'!AB16)))</f>
        <v>3.9893617021276593E-3</v>
      </c>
      <c r="E16" s="29">
        <f>IF('Órdenes según Instancia'!M16=0,"-",IF('Órdenes según Instancia'!AB16=0,"-",('Órdenes según Instancia'!M16/'Órdenes según Instancia'!AB16)))</f>
        <v>5.9840425531914897E-2</v>
      </c>
      <c r="F16" s="29">
        <f>IF('Órdenes según Instancia'!R16=0,"-",IF('Órdenes según Instancia'!AB16=0,"-",('Órdenes según Instancia'!R16/'Órdenes según Instancia'!AB16)))</f>
        <v>2.1276595744680851E-2</v>
      </c>
      <c r="G16" s="29" t="str">
        <f>IF('Órdenes según Instancia'!W16=0,"-",IF('Órdenes según Instancia'!AB16=0,"-",('Órdenes según Instancia'!W16/'Órdenes según Instancia'!AB16)))</f>
        <v>-</v>
      </c>
      <c r="H16" s="29">
        <f>IF('Órdenes según Instancia'!D16=0,"-",IF('Órdenes según Instancia'!AC16=0,"-",('Órdenes según Instancia'!D16/'Órdenes según Instancia'!AC16)))</f>
        <v>1</v>
      </c>
      <c r="I16" s="29" t="str">
        <f>IF('Órdenes según Instancia'!I16=0,"-",IF('Órdenes según Instancia'!AC16=0,"-",('Órdenes según Instancia'!I16/'Órdenes según Instancia'!AC16)))</f>
        <v>-</v>
      </c>
      <c r="J16" s="29" t="str">
        <f>IF('Órdenes según Instancia'!N16=0,"-",IF('Órdenes según Instancia'!AC16=0,"-",('Órdenes según Instancia'!N16/'Órdenes según Instancia'!AC16)))</f>
        <v>-</v>
      </c>
      <c r="K16" s="29" t="str">
        <f>IF('Órdenes según Instancia'!S16=0,"-",IF('Órdenes según Instancia'!AC16=0,"-",('Órdenes según Instancia'!S16/'Órdenes según Instancia'!AC16)))</f>
        <v>-</v>
      </c>
      <c r="L16" s="29" t="str">
        <f>IF('Órdenes según Instancia'!X16=0,"-",IF('Órdenes según Instancia'!AC16=0,"-",('Órdenes según Instancia'!X16/'Órdenes según Instancia'!AC16)))</f>
        <v>-</v>
      </c>
      <c r="M16" s="29">
        <f>IF('Órdenes según Instancia'!E16=0,"-",IF('Órdenes según Instancia'!AD16=0,"-",('Órdenes según Instancia'!E16/'Órdenes según Instancia'!AD16)))</f>
        <v>0.90301003344481601</v>
      </c>
      <c r="N16" s="29">
        <f>IF('Órdenes según Instancia'!J16=0,"-",IF('Órdenes según Instancia'!AD16=0,"-",('Órdenes según Instancia'!J16/'Órdenes según Instancia'!AD16)))</f>
        <v>3.3444816053511705E-3</v>
      </c>
      <c r="O16" s="29">
        <f>IF('Órdenes según Instancia'!O16=0,"-",IF('Órdenes según Instancia'!AD16=0,"-",('Órdenes según Instancia'!O16/'Órdenes según Instancia'!AD16)))</f>
        <v>6.6889632107023408E-2</v>
      </c>
      <c r="P16" s="29">
        <f>IF('Órdenes según Instancia'!T16=0,"-",IF('Órdenes según Instancia'!AD16=0,"-",('Órdenes según Instancia'!T16/'Órdenes según Instancia'!AD16)))</f>
        <v>2.6755852842809364E-2</v>
      </c>
      <c r="Q16" s="29" t="str">
        <f>IF('Órdenes según Instancia'!Y16=0,"-",IF('Órdenes según Instancia'!AD16=0,"-",('Órdenes según Instancia'!Y16/'Órdenes según Instancia'!AD16)))</f>
        <v>-</v>
      </c>
      <c r="R16" s="29">
        <f>IF('Órdenes según Instancia'!F16=0,"-",IF('Órdenes según Instancia'!AE16=0,"-",('Órdenes según Instancia'!F16/'Órdenes según Instancia'!AE16)))</f>
        <v>0.96052631578947367</v>
      </c>
      <c r="S16" s="29">
        <f>IF('Órdenes según Instancia'!K16=0,"-",IF('Órdenes según Instancia'!AE16=0,"-",('Órdenes según Instancia'!K16/'Órdenes según Instancia'!AE16)))</f>
        <v>6.5789473684210523E-3</v>
      </c>
      <c r="T16" s="29">
        <f>IF('Órdenes según Instancia'!P16=0,"-",IF('Órdenes según Instancia'!AE16=0,"-",('Órdenes según Instancia'!P16/'Órdenes según Instancia'!AE16)))</f>
        <v>3.2894736842105261E-2</v>
      </c>
      <c r="U16" s="29" t="str">
        <f>IF('Órdenes según Instancia'!U16=0,"-",IF('Órdenes según Instancia'!AE16=0,"-",('Órdenes según Instancia'!U16/('Órdenes según Instancia'!AE16))))</f>
        <v>-</v>
      </c>
      <c r="V16" s="29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29">
        <f>IF('Órdenes según Instancia'!C17=0,"-",IF('Órdenes según Instancia'!AB17=0,"-",('Órdenes según Instancia'!C17/'Órdenes según Instancia'!AB17)))</f>
        <v>0.96005509641873277</v>
      </c>
      <c r="D17" s="29">
        <f>IF('Órdenes según Instancia'!H17=0,"-",IF('Órdenes según Instancia'!AB17=0,"-",('Órdenes según Instancia'!H17/'Órdenes según Instancia'!AB17)))</f>
        <v>9.6418732782369149E-3</v>
      </c>
      <c r="E17" s="29">
        <f>IF('Órdenes según Instancia'!M17=0,"-",IF('Órdenes según Instancia'!AB17=0,"-",('Órdenes según Instancia'!M17/'Órdenes según Instancia'!AB17)))</f>
        <v>2.8925619834710745E-2</v>
      </c>
      <c r="F17" s="29">
        <f>IF('Órdenes según Instancia'!R17=0,"-",IF('Órdenes según Instancia'!AB17=0,"-",('Órdenes según Instancia'!R17/'Órdenes según Instancia'!AB17)))</f>
        <v>1.3774104683195593E-3</v>
      </c>
      <c r="G17" s="29" t="str">
        <f>IF('Órdenes según Instancia'!W17=0,"-",IF('Órdenes según Instancia'!AB17=0,"-",('Órdenes según Instancia'!W17/'Órdenes según Instancia'!AB17)))</f>
        <v>-</v>
      </c>
      <c r="H17" s="29" t="str">
        <f>IF('Órdenes según Instancia'!D17=0,"-",IF('Órdenes según Instancia'!AC17=0,"-",('Órdenes según Instancia'!D17/'Órdenes según Instancia'!AC17)))</f>
        <v>-</v>
      </c>
      <c r="I17" s="29" t="str">
        <f>IF('Órdenes según Instancia'!I17=0,"-",IF('Órdenes según Instancia'!AC17=0,"-",('Órdenes según Instancia'!I17/'Órdenes según Instancia'!AC17)))</f>
        <v>-</v>
      </c>
      <c r="J17" s="29" t="str">
        <f>IF('Órdenes según Instancia'!N17=0,"-",IF('Órdenes según Instancia'!AC17=0,"-",('Órdenes según Instancia'!N17/'Órdenes según Instancia'!AC17)))</f>
        <v>-</v>
      </c>
      <c r="K17" s="29" t="str">
        <f>IF('Órdenes según Instancia'!S17=0,"-",IF('Órdenes según Instancia'!AC17=0,"-",('Órdenes según Instancia'!S17/'Órdenes según Instancia'!AC17)))</f>
        <v>-</v>
      </c>
      <c r="L17" s="29" t="str">
        <f>IF('Órdenes según Instancia'!X17=0,"-",IF('Órdenes según Instancia'!AC17=0,"-",('Órdenes según Instancia'!X17/'Órdenes según Instancia'!AC17)))</f>
        <v>-</v>
      </c>
      <c r="M17" s="29">
        <f>IF('Órdenes según Instancia'!E17=0,"-",IF('Órdenes según Instancia'!AD17=0,"-",('Órdenes según Instancia'!E17/'Órdenes según Instancia'!AD17)))</f>
        <v>0.94991055456171736</v>
      </c>
      <c r="N17" s="29">
        <f>IF('Órdenes según Instancia'!J17=0,"-",IF('Órdenes según Instancia'!AD17=0,"-",('Órdenes según Instancia'!J17/'Órdenes según Instancia'!AD17)))</f>
        <v>1.0733452593917709E-2</v>
      </c>
      <c r="O17" s="29">
        <f>IF('Órdenes según Instancia'!O17=0,"-",IF('Órdenes según Instancia'!AD17=0,"-",('Órdenes según Instancia'!O17/'Órdenes según Instancia'!AD17)))</f>
        <v>3.7567084078711989E-2</v>
      </c>
      <c r="P17" s="29">
        <f>IF('Órdenes según Instancia'!T17=0,"-",IF('Órdenes según Instancia'!AD17=0,"-",('Órdenes según Instancia'!T17/'Órdenes según Instancia'!AD17)))</f>
        <v>1.7889087656529517E-3</v>
      </c>
      <c r="Q17" s="29" t="str">
        <f>IF('Órdenes según Instancia'!Y17=0,"-",IF('Órdenes según Instancia'!AD17=0,"-",('Órdenes según Instancia'!Y17/'Órdenes según Instancia'!AD17)))</f>
        <v>-</v>
      </c>
      <c r="R17" s="29">
        <f>IF('Órdenes según Instancia'!F17=0,"-",IF('Órdenes según Instancia'!AE17=0,"-",('Órdenes según Instancia'!F17/'Órdenes según Instancia'!AE17)))</f>
        <v>0.99401197604790414</v>
      </c>
      <c r="S17" s="29">
        <f>IF('Órdenes según Instancia'!K17=0,"-",IF('Órdenes según Instancia'!AE17=0,"-",('Órdenes según Instancia'!K17/'Órdenes según Instancia'!AE17)))</f>
        <v>5.9880239520958087E-3</v>
      </c>
      <c r="T17" s="29" t="str">
        <f>IF('Órdenes según Instancia'!P17=0,"-",IF('Órdenes según Instancia'!AE17=0,"-",('Órdenes según Instancia'!P17/'Órdenes según Instancia'!AE17)))</f>
        <v>-</v>
      </c>
      <c r="U17" s="29" t="str">
        <f>IF('Órdenes según Instancia'!U17=0,"-",IF('Órdenes según Instancia'!AE17=0,"-",('Órdenes según Instancia'!U17/('Órdenes según Instancia'!AE17))))</f>
        <v>-</v>
      </c>
      <c r="V17" s="29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29">
        <f>IF('Órdenes según Instancia'!C18=0,"-",IF('Órdenes según Instancia'!AB18=0,"-",('Órdenes según Instancia'!C18/'Órdenes según Instancia'!AB18)))</f>
        <v>0.95928753180661575</v>
      </c>
      <c r="D18" s="29">
        <f>IF('Órdenes según Instancia'!H18=0,"-",IF('Órdenes según Instancia'!AB18=0,"-",('Órdenes según Instancia'!H18/'Órdenes según Instancia'!AB18)))</f>
        <v>8.4817642069550466E-4</v>
      </c>
      <c r="E18" s="29">
        <f>IF('Órdenes según Instancia'!M18=0,"-",IF('Órdenes según Instancia'!AB18=0,"-",('Órdenes según Instancia'!M18/'Órdenes según Instancia'!AB18)))</f>
        <v>3.64715860899067E-2</v>
      </c>
      <c r="F18" s="29">
        <f>IF('Órdenes según Instancia'!R18=0,"-",IF('Órdenes según Instancia'!AB18=0,"-",('Órdenes según Instancia'!R18/'Órdenes según Instancia'!AB18)))</f>
        <v>3.3927056827820186E-3</v>
      </c>
      <c r="G18" s="29" t="str">
        <f>IF('Órdenes según Instancia'!W18=0,"-",IF('Órdenes según Instancia'!AB18=0,"-",('Órdenes según Instancia'!W18/'Órdenes según Instancia'!AB18)))</f>
        <v>-</v>
      </c>
      <c r="H18" s="29" t="str">
        <f>IF('Órdenes según Instancia'!D18=0,"-",IF('Órdenes según Instancia'!AC18=0,"-",('Órdenes según Instancia'!D18/'Órdenes según Instancia'!AC18)))</f>
        <v>-</v>
      </c>
      <c r="I18" s="29" t="str">
        <f>IF('Órdenes según Instancia'!I18=0,"-",IF('Órdenes según Instancia'!AC18=0,"-",('Órdenes según Instancia'!I18/'Órdenes según Instancia'!AC18)))</f>
        <v>-</v>
      </c>
      <c r="J18" s="29" t="str">
        <f>IF('Órdenes según Instancia'!N18=0,"-",IF('Órdenes según Instancia'!AC18=0,"-",('Órdenes según Instancia'!N18/'Órdenes según Instancia'!AC18)))</f>
        <v>-</v>
      </c>
      <c r="K18" s="29" t="str">
        <f>IF('Órdenes según Instancia'!S18=0,"-",IF('Órdenes según Instancia'!AC18=0,"-",('Órdenes según Instancia'!S18/'Órdenes según Instancia'!AC18)))</f>
        <v>-</v>
      </c>
      <c r="L18" s="29" t="str">
        <f>IF('Órdenes según Instancia'!X18=0,"-",IF('Órdenes según Instancia'!AC18=0,"-",('Órdenes según Instancia'!X18/'Órdenes según Instancia'!AC18)))</f>
        <v>-</v>
      </c>
      <c r="M18" s="29">
        <f>IF('Órdenes según Instancia'!E18=0,"-",IF('Órdenes según Instancia'!AD18=0,"-",('Órdenes según Instancia'!E18/'Órdenes según Instancia'!AD18)))</f>
        <v>0.95445134575569357</v>
      </c>
      <c r="N18" s="29" t="str">
        <f>IF('Órdenes según Instancia'!J18=0,"-",IF('Órdenes según Instancia'!AD18=0,"-",('Órdenes según Instancia'!J18/'Órdenes según Instancia'!AD18)))</f>
        <v>-</v>
      </c>
      <c r="O18" s="29">
        <f>IF('Órdenes según Instancia'!O18=0,"-",IF('Órdenes según Instancia'!AD18=0,"-",('Órdenes según Instancia'!O18/'Órdenes según Instancia'!AD18)))</f>
        <v>4.1407867494824016E-2</v>
      </c>
      <c r="P18" s="29">
        <f>IF('Órdenes según Instancia'!T18=0,"-",IF('Órdenes según Instancia'!AD18=0,"-",('Órdenes según Instancia'!T18/'Órdenes según Instancia'!AD18)))</f>
        <v>4.140786749482402E-3</v>
      </c>
      <c r="Q18" s="29" t="str">
        <f>IF('Órdenes según Instancia'!Y18=0,"-",IF('Órdenes según Instancia'!AD18=0,"-",('Órdenes según Instancia'!Y18/'Órdenes según Instancia'!AD18)))</f>
        <v>-</v>
      </c>
      <c r="R18" s="29">
        <f>IF('Órdenes según Instancia'!F18=0,"-",IF('Órdenes según Instancia'!AE18=0,"-",('Órdenes según Instancia'!F18/'Órdenes según Instancia'!AE18)))</f>
        <v>0.98122065727699526</v>
      </c>
      <c r="S18" s="29">
        <f>IF('Órdenes según Instancia'!K18=0,"-",IF('Órdenes según Instancia'!AE18=0,"-",('Órdenes según Instancia'!K18/'Órdenes según Instancia'!AE18)))</f>
        <v>4.6948356807511738E-3</v>
      </c>
      <c r="T18" s="29">
        <f>IF('Órdenes según Instancia'!P18=0,"-",IF('Órdenes según Instancia'!AE18=0,"-",('Órdenes según Instancia'!P18/'Órdenes según Instancia'!AE18)))</f>
        <v>1.4084507042253521E-2</v>
      </c>
      <c r="U18" s="29" t="str">
        <f>IF('Órdenes según Instancia'!U18=0,"-",IF('Órdenes según Instancia'!AE18=0,"-",('Órdenes según Instancia'!U18/('Órdenes según Instancia'!AE18))))</f>
        <v>-</v>
      </c>
      <c r="V18" s="29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29">
        <f>IF('Órdenes según Instancia'!C19=0,"-",IF('Órdenes según Instancia'!AB19=0,"-",('Órdenes según Instancia'!C19/'Órdenes según Instancia'!AB19)))</f>
        <v>0.8166292134831461</v>
      </c>
      <c r="D19" s="29">
        <f>IF('Órdenes según Instancia'!H19=0,"-",IF('Órdenes según Instancia'!AB19=0,"-",('Órdenes según Instancia'!H19/'Órdenes según Instancia'!AB19)))</f>
        <v>1.348314606741573E-3</v>
      </c>
      <c r="E19" s="29">
        <f>IF('Órdenes según Instancia'!M19=0,"-",IF('Órdenes según Instancia'!AB19=0,"-",('Órdenes según Instancia'!M19/'Órdenes según Instancia'!AB19)))</f>
        <v>0.13078651685393258</v>
      </c>
      <c r="F19" s="29">
        <f>IF('Órdenes según Instancia'!R19=0,"-",IF('Órdenes según Instancia'!AB19=0,"-",('Órdenes según Instancia'!R19/'Órdenes según Instancia'!AB19)))</f>
        <v>5.1235955056179776E-2</v>
      </c>
      <c r="G19" s="29" t="str">
        <f>IF('Órdenes según Instancia'!W19=0,"-",IF('Órdenes según Instancia'!AB19=0,"-",('Órdenes según Instancia'!W19/'Órdenes según Instancia'!AB19)))</f>
        <v>-</v>
      </c>
      <c r="H19" s="29">
        <f>IF('Órdenes según Instancia'!D19=0,"-",IF('Órdenes según Instancia'!AC19=0,"-",('Órdenes según Instancia'!D19/'Órdenes según Instancia'!AC19)))</f>
        <v>0.97826086956521741</v>
      </c>
      <c r="I19" s="29" t="str">
        <f>IF('Órdenes según Instancia'!I19=0,"-",IF('Órdenes según Instancia'!AC19=0,"-",('Órdenes según Instancia'!I19/'Órdenes según Instancia'!AC19)))</f>
        <v>-</v>
      </c>
      <c r="J19" s="29">
        <f>IF('Órdenes según Instancia'!N19=0,"-",IF('Órdenes según Instancia'!AC19=0,"-",('Órdenes según Instancia'!N19/'Órdenes según Instancia'!AC19)))</f>
        <v>2.1739130434782608E-2</v>
      </c>
      <c r="K19" s="29" t="str">
        <f>IF('Órdenes según Instancia'!S19=0,"-",IF('Órdenes según Instancia'!AC19=0,"-",('Órdenes según Instancia'!S19/'Órdenes según Instancia'!AC19)))</f>
        <v>-</v>
      </c>
      <c r="L19" s="29" t="str">
        <f>IF('Órdenes según Instancia'!X19=0,"-",IF('Órdenes según Instancia'!AC19=0,"-",('Órdenes según Instancia'!X19/'Órdenes según Instancia'!AC19)))</f>
        <v>-</v>
      </c>
      <c r="M19" s="29">
        <f>IF('Órdenes según Instancia'!E19=0,"-",IF('Órdenes según Instancia'!AD19=0,"-",('Órdenes según Instancia'!E19/'Órdenes según Instancia'!AD19)))</f>
        <v>0.74875621890547261</v>
      </c>
      <c r="N19" s="29">
        <f>IF('Órdenes según Instancia'!J19=0,"-",IF('Órdenes según Instancia'!AD19=0,"-",('Órdenes según Instancia'!J19/'Órdenes según Instancia'!AD19)))</f>
        <v>1.2437810945273632E-3</v>
      </c>
      <c r="O19" s="29">
        <f>IF('Órdenes según Instancia'!O19=0,"-",IF('Órdenes según Instancia'!AD19=0,"-",('Órdenes según Instancia'!O19/'Órdenes según Instancia'!AD19)))</f>
        <v>0.17910447761194029</v>
      </c>
      <c r="P19" s="29">
        <f>IF('Órdenes según Instancia'!T19=0,"-",IF('Órdenes según Instancia'!AD19=0,"-",('Órdenes según Instancia'!T19/'Órdenes según Instancia'!AD19)))</f>
        <v>7.0895522388059698E-2</v>
      </c>
      <c r="Q19" s="29" t="str">
        <f>IF('Órdenes según Instancia'!Y19=0,"-",IF('Órdenes según Instancia'!AD19=0,"-",('Órdenes según Instancia'!Y19/'Órdenes según Instancia'!AD19)))</f>
        <v>-</v>
      </c>
      <c r="R19" s="29">
        <f>IF('Órdenes según Instancia'!F19=0,"-",IF('Órdenes según Instancia'!AE19=0,"-",('Órdenes según Instancia'!F19/'Órdenes según Instancia'!AE19)))</f>
        <v>0.99474605954465845</v>
      </c>
      <c r="S19" s="29">
        <f>IF('Órdenes según Instancia'!K19=0,"-",IF('Órdenes según Instancia'!AE19=0,"-",('Órdenes según Instancia'!K19/'Órdenes según Instancia'!AE19)))</f>
        <v>1.7513134851138354E-3</v>
      </c>
      <c r="T19" s="29">
        <f>IF('Órdenes según Instancia'!P19=0,"-",IF('Órdenes según Instancia'!AE19=0,"-",('Órdenes según Instancia'!P19/'Órdenes según Instancia'!AE19)))</f>
        <v>3.5026269702276708E-3</v>
      </c>
      <c r="U19" s="29" t="str">
        <f>IF('Órdenes según Instancia'!U19=0,"-",IF('Órdenes según Instancia'!AE19=0,"-",('Órdenes según Instancia'!U19/('Órdenes según Instancia'!AE19))))</f>
        <v>-</v>
      </c>
      <c r="V19" s="29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29">
        <f>IF('Órdenes según Instancia'!C20=0,"-",IF('Órdenes según Instancia'!AB20=0,"-",('Órdenes según Instancia'!C20/'Órdenes según Instancia'!AB20)))</f>
        <v>0.98245614035087714</v>
      </c>
      <c r="D20" s="29" t="str">
        <f>IF('Órdenes según Instancia'!H20=0,"-",IF('Órdenes según Instancia'!AB20=0,"-",('Órdenes según Instancia'!H20/'Órdenes según Instancia'!AB20)))</f>
        <v>-</v>
      </c>
      <c r="E20" s="29">
        <f>IF('Órdenes según Instancia'!M20=0,"-",IF('Órdenes según Instancia'!AB20=0,"-",('Órdenes según Instancia'!M20/'Órdenes según Instancia'!AB20)))</f>
        <v>1.7543859649122806E-2</v>
      </c>
      <c r="F20" s="29" t="str">
        <f>IF('Órdenes según Instancia'!R20=0,"-",IF('Órdenes según Instancia'!AB20=0,"-",('Órdenes según Instancia'!R20/'Órdenes según Instancia'!AB20)))</f>
        <v>-</v>
      </c>
      <c r="G20" s="29" t="str">
        <f>IF('Órdenes según Instancia'!W20=0,"-",IF('Órdenes según Instancia'!AB20=0,"-",('Órdenes según Instancia'!W20/'Órdenes según Instancia'!AB20)))</f>
        <v>-</v>
      </c>
      <c r="H20" s="29">
        <f>IF('Órdenes según Instancia'!D20=0,"-",IF('Órdenes según Instancia'!AC20=0,"-",('Órdenes según Instancia'!D20/'Órdenes según Instancia'!AC20)))</f>
        <v>1</v>
      </c>
      <c r="I20" s="29" t="str">
        <f>IF('Órdenes según Instancia'!I20=0,"-",IF('Órdenes según Instancia'!AC20=0,"-",('Órdenes según Instancia'!I20/'Órdenes según Instancia'!AC20)))</f>
        <v>-</v>
      </c>
      <c r="J20" s="29" t="str">
        <f>IF('Órdenes según Instancia'!N20=0,"-",IF('Órdenes según Instancia'!AC20=0,"-",('Órdenes según Instancia'!N20/'Órdenes según Instancia'!AC20)))</f>
        <v>-</v>
      </c>
      <c r="K20" s="29" t="str">
        <f>IF('Órdenes según Instancia'!S20=0,"-",IF('Órdenes según Instancia'!AC20=0,"-",('Órdenes según Instancia'!S20/'Órdenes según Instancia'!AC20)))</f>
        <v>-</v>
      </c>
      <c r="L20" s="29" t="str">
        <f>IF('Órdenes según Instancia'!X20=0,"-",IF('Órdenes según Instancia'!AC20=0,"-",('Órdenes según Instancia'!X20/'Órdenes según Instancia'!AC20)))</f>
        <v>-</v>
      </c>
      <c r="M20" s="29">
        <f>IF('Órdenes según Instancia'!E20=0,"-",IF('Órdenes según Instancia'!AD20=0,"-",('Órdenes según Instancia'!E20/'Órdenes según Instancia'!AD20)))</f>
        <v>0.9821428571428571</v>
      </c>
      <c r="N20" s="29" t="str">
        <f>IF('Órdenes según Instancia'!J20=0,"-",IF('Órdenes según Instancia'!AD20=0,"-",('Órdenes según Instancia'!J20/'Órdenes según Instancia'!AD20)))</f>
        <v>-</v>
      </c>
      <c r="O20" s="29">
        <f>IF('Órdenes según Instancia'!O20=0,"-",IF('Órdenes según Instancia'!AD20=0,"-",('Órdenes según Instancia'!O20/'Órdenes según Instancia'!AD20)))</f>
        <v>1.7857142857142856E-2</v>
      </c>
      <c r="P20" s="29" t="str">
        <f>IF('Órdenes según Instancia'!T20=0,"-",IF('Órdenes según Instancia'!AD20=0,"-",('Órdenes según Instancia'!T20/'Órdenes según Instancia'!AD20)))</f>
        <v>-</v>
      </c>
      <c r="Q20" s="29" t="str">
        <f>IF('Órdenes según Instancia'!Y20=0,"-",IF('Órdenes según Instancia'!AD20=0,"-",('Órdenes según Instancia'!Y20/'Órdenes según Instancia'!AD20)))</f>
        <v>-</v>
      </c>
      <c r="R20" s="29">
        <f>IF('Órdenes según Instancia'!F20=0,"-",IF('Órdenes según Instancia'!AE20=0,"-",('Órdenes según Instancia'!F20/'Órdenes según Instancia'!AE20)))</f>
        <v>0.98275862068965514</v>
      </c>
      <c r="S20" s="29" t="str">
        <f>IF('Órdenes según Instancia'!K20=0,"-",IF('Órdenes según Instancia'!AE20=0,"-",('Órdenes según Instancia'!K20/'Órdenes según Instancia'!AE20)))</f>
        <v>-</v>
      </c>
      <c r="T20" s="29">
        <f>IF('Órdenes según Instancia'!P20=0,"-",IF('Órdenes según Instancia'!AE20=0,"-",('Órdenes según Instancia'!P20/'Órdenes según Instancia'!AE20)))</f>
        <v>1.7241379310344827E-2</v>
      </c>
      <c r="U20" s="29" t="str">
        <f>IF('Órdenes según Instancia'!U20=0,"-",IF('Órdenes según Instancia'!AE20=0,"-",('Órdenes según Instancia'!U20/('Órdenes según Instancia'!AE20))))</f>
        <v>-</v>
      </c>
      <c r="V20" s="29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29">
        <f>IF('Órdenes según Instancia'!C21=0,"-",IF('Órdenes según Instancia'!AB21=0,"-",('Órdenes según Instancia'!C21/'Órdenes según Instancia'!AB21)))</f>
        <v>0.97192982456140353</v>
      </c>
      <c r="D21" s="29">
        <f>IF('Órdenes según Instancia'!H21=0,"-",IF('Órdenes según Instancia'!AB21=0,"-",('Órdenes según Instancia'!H21/'Órdenes según Instancia'!AB21)))</f>
        <v>7.0175438596491223E-4</v>
      </c>
      <c r="E21" s="29">
        <f>IF('Órdenes según Instancia'!M21=0,"-",IF('Órdenes según Instancia'!AB21=0,"-",('Órdenes según Instancia'!M21/'Órdenes según Instancia'!AB21)))</f>
        <v>2.456140350877193E-2</v>
      </c>
      <c r="F21" s="29">
        <f>IF('Órdenes según Instancia'!R21=0,"-",IF('Órdenes según Instancia'!AB21=0,"-",('Órdenes según Instancia'!R21/'Órdenes según Instancia'!AB21)))</f>
        <v>2.8070175438596489E-3</v>
      </c>
      <c r="G21" s="29" t="str">
        <f>IF('Órdenes según Instancia'!W21=0,"-",IF('Órdenes según Instancia'!AB21=0,"-",('Órdenes según Instancia'!W21/'Órdenes según Instancia'!AB21)))</f>
        <v>-</v>
      </c>
      <c r="H21" s="29">
        <f>IF('Órdenes según Instancia'!D21=0,"-",IF('Órdenes según Instancia'!AC21=0,"-",('Órdenes según Instancia'!D21/'Órdenes según Instancia'!AC21)))</f>
        <v>1</v>
      </c>
      <c r="I21" s="29" t="str">
        <f>IF('Órdenes según Instancia'!I21=0,"-",IF('Órdenes según Instancia'!AC21=0,"-",('Órdenes según Instancia'!I21/'Órdenes según Instancia'!AC21)))</f>
        <v>-</v>
      </c>
      <c r="J21" s="29" t="str">
        <f>IF('Órdenes según Instancia'!N21=0,"-",IF('Órdenes según Instancia'!AC21=0,"-",('Órdenes según Instancia'!N21/'Órdenes según Instancia'!AC21)))</f>
        <v>-</v>
      </c>
      <c r="K21" s="29" t="str">
        <f>IF('Órdenes según Instancia'!S21=0,"-",IF('Órdenes según Instancia'!AC21=0,"-",('Órdenes según Instancia'!S21/'Órdenes según Instancia'!AC21)))</f>
        <v>-</v>
      </c>
      <c r="L21" s="29" t="str">
        <f>IF('Órdenes según Instancia'!X21=0,"-",IF('Órdenes según Instancia'!AC21=0,"-",('Órdenes según Instancia'!X21/'Órdenes según Instancia'!AC21)))</f>
        <v>-</v>
      </c>
      <c r="M21" s="29">
        <f>IF('Órdenes según Instancia'!E21=0,"-",IF('Órdenes según Instancia'!AD21=0,"-",('Órdenes según Instancia'!E21/'Órdenes según Instancia'!AD21)))</f>
        <v>0.96383363471971062</v>
      </c>
      <c r="N21" s="29">
        <f>IF('Órdenes según Instancia'!J21=0,"-",IF('Órdenes según Instancia'!AD21=0,"-",('Órdenes según Instancia'!J21/'Órdenes según Instancia'!AD21)))</f>
        <v>9.0415913200723324E-4</v>
      </c>
      <c r="O21" s="29">
        <f>IF('Órdenes según Instancia'!O21=0,"-",IF('Órdenes según Instancia'!AD21=0,"-",('Órdenes según Instancia'!O21/'Órdenes según Instancia'!AD21)))</f>
        <v>3.1645569620253167E-2</v>
      </c>
      <c r="P21" s="29">
        <f>IF('Órdenes según Instancia'!T21=0,"-",IF('Órdenes según Instancia'!AD21=0,"-",('Órdenes según Instancia'!T21/'Órdenes según Instancia'!AD21)))</f>
        <v>3.616636528028933E-3</v>
      </c>
      <c r="Q21" s="29" t="str">
        <f>IF('Órdenes según Instancia'!Y21=0,"-",IF('Órdenes según Instancia'!AD21=0,"-",('Órdenes según Instancia'!Y21/'Órdenes según Instancia'!AD21)))</f>
        <v>-</v>
      </c>
      <c r="R21" s="29">
        <f>IF('Órdenes según Instancia'!F21=0,"-",IF('Órdenes según Instancia'!AE21=0,"-",('Órdenes según Instancia'!F21/'Órdenes según Instancia'!AE21)))</f>
        <v>1</v>
      </c>
      <c r="S21" s="29" t="str">
        <f>IF('Órdenes según Instancia'!K21=0,"-",IF('Órdenes según Instancia'!AE21=0,"-",('Órdenes según Instancia'!K21/'Órdenes según Instancia'!AE21)))</f>
        <v>-</v>
      </c>
      <c r="T21" s="29" t="str">
        <f>IF('Órdenes según Instancia'!P21=0,"-",IF('Órdenes según Instancia'!AE21=0,"-",('Órdenes según Instancia'!P21/'Órdenes según Instancia'!AE21)))</f>
        <v>-</v>
      </c>
      <c r="U21" s="29" t="str">
        <f>IF('Órdenes según Instancia'!U21=0,"-",IF('Órdenes según Instancia'!AE21=0,"-",('Órdenes según Instancia'!U21/('Órdenes según Instancia'!AE21))))</f>
        <v>-</v>
      </c>
      <c r="V21" s="29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29">
        <f>IF('Órdenes según Instancia'!C22=0,"-",IF('Órdenes según Instancia'!AB22=0,"-",('Órdenes según Instancia'!C22/'Órdenes según Instancia'!AB22)))</f>
        <v>0.94993662864385298</v>
      </c>
      <c r="D22" s="29">
        <f>IF('Órdenes según Instancia'!H22=0,"-",IF('Órdenes según Instancia'!AB22=0,"-",('Órdenes según Instancia'!H22/'Órdenes según Instancia'!AB22)))</f>
        <v>1.9011406844106464E-3</v>
      </c>
      <c r="E22" s="29">
        <f>IF('Órdenes según Instancia'!M22=0,"-",IF('Órdenes según Instancia'!AB22=0,"-",('Órdenes según Instancia'!M22/'Órdenes según Instancia'!AB22)))</f>
        <v>3.9290240811153357E-2</v>
      </c>
      <c r="F22" s="29">
        <f>IF('Órdenes según Instancia'!R22=0,"-",IF('Órdenes según Instancia'!AB22=0,"-",('Órdenes según Instancia'!R22/'Órdenes según Instancia'!AB22)))</f>
        <v>8.8719898605830166E-3</v>
      </c>
      <c r="G22" s="29" t="str">
        <f>IF('Órdenes según Instancia'!W22=0,"-",IF('Órdenes según Instancia'!AB22=0,"-",('Órdenes según Instancia'!W22/'Órdenes según Instancia'!AB22)))</f>
        <v>-</v>
      </c>
      <c r="H22" s="29">
        <f>IF('Órdenes según Instancia'!D22=0,"-",IF('Órdenes según Instancia'!AC22=0,"-",('Órdenes según Instancia'!D22/'Órdenes según Instancia'!AC22)))</f>
        <v>1</v>
      </c>
      <c r="I22" s="29" t="str">
        <f>IF('Órdenes según Instancia'!I22=0,"-",IF('Órdenes según Instancia'!AC22=0,"-",('Órdenes según Instancia'!I22/'Órdenes según Instancia'!AC22)))</f>
        <v>-</v>
      </c>
      <c r="J22" s="29" t="str">
        <f>IF('Órdenes según Instancia'!N22=0,"-",IF('Órdenes según Instancia'!AC22=0,"-",('Órdenes según Instancia'!N22/'Órdenes según Instancia'!AC22)))</f>
        <v>-</v>
      </c>
      <c r="K22" s="29" t="str">
        <f>IF('Órdenes según Instancia'!S22=0,"-",IF('Órdenes según Instancia'!AC22=0,"-",('Órdenes según Instancia'!S22/'Órdenes según Instancia'!AC22)))</f>
        <v>-</v>
      </c>
      <c r="L22" s="29" t="str">
        <f>IF('Órdenes según Instancia'!X22=0,"-",IF('Órdenes según Instancia'!AC22=0,"-",('Órdenes según Instancia'!X22/'Órdenes según Instancia'!AC22)))</f>
        <v>-</v>
      </c>
      <c r="M22" s="29">
        <f>IF('Órdenes según Instancia'!E22=0,"-",IF('Órdenes según Instancia'!AD22=0,"-",('Órdenes según Instancia'!E22/'Órdenes según Instancia'!AD22)))</f>
        <v>0.93395427603725656</v>
      </c>
      <c r="N22" s="29">
        <f>IF('Órdenes según Instancia'!J22=0,"-",IF('Órdenes según Instancia'!AD22=0,"-",('Órdenes según Instancia'!J22/'Órdenes según Instancia'!AD22)))</f>
        <v>2.5402201524132089E-3</v>
      </c>
      <c r="O22" s="29">
        <f>IF('Órdenes según Instancia'!O22=0,"-",IF('Órdenes según Instancia'!AD22=0,"-",('Órdenes según Instancia'!O22/'Órdenes según Instancia'!AD22)))</f>
        <v>5.1651143099068583E-2</v>
      </c>
      <c r="P22" s="29">
        <f>IF('Órdenes según Instancia'!T22=0,"-",IF('Órdenes según Instancia'!AD22=0,"-",('Órdenes según Instancia'!T22/'Órdenes según Instancia'!AD22)))</f>
        <v>1.1854360711261643E-2</v>
      </c>
      <c r="Q22" s="29" t="str">
        <f>IF('Órdenes según Instancia'!Y22=0,"-",IF('Órdenes según Instancia'!AD22=0,"-",('Órdenes según Instancia'!Y22/'Órdenes según Instancia'!AD22)))</f>
        <v>-</v>
      </c>
      <c r="R22" s="29">
        <f>IF('Órdenes según Instancia'!F22=0,"-",IF('Órdenes según Instancia'!AE22=0,"-",('Órdenes según Instancia'!F22/'Órdenes según Instancia'!AE22)))</f>
        <v>0.9974619289340102</v>
      </c>
      <c r="S22" s="29" t="str">
        <f>IF('Órdenes según Instancia'!K22=0,"-",IF('Órdenes según Instancia'!AE22=0,"-",('Órdenes según Instancia'!K22/'Órdenes según Instancia'!AE22)))</f>
        <v>-</v>
      </c>
      <c r="T22" s="29">
        <f>IF('Órdenes según Instancia'!P22=0,"-",IF('Órdenes según Instancia'!AE22=0,"-",('Órdenes según Instancia'!P22/'Órdenes según Instancia'!AE22)))</f>
        <v>2.5380710659898475E-3</v>
      </c>
      <c r="U22" s="29" t="str">
        <f>IF('Órdenes según Instancia'!U22=0,"-",IF('Órdenes según Instancia'!AE22=0,"-",('Órdenes según Instancia'!U22/('Órdenes según Instancia'!AE22))))</f>
        <v>-</v>
      </c>
      <c r="V22" s="29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29">
        <f>IF('Órdenes según Instancia'!C23=0,"-",IF('Órdenes según Instancia'!AB23=0,"-",('Órdenes según Instancia'!C23/'Órdenes según Instancia'!AB23)))</f>
        <v>0.97686266185523241</v>
      </c>
      <c r="D23" s="29">
        <f>IF('Órdenes según Instancia'!H23=0,"-",IF('Órdenes según Instancia'!AB23=0,"-",('Órdenes según Instancia'!H23/'Órdenes según Instancia'!AB23)))</f>
        <v>4.2453831458289107E-3</v>
      </c>
      <c r="E23" s="29">
        <f>IF('Órdenes según Instancia'!M23=0,"-",IF('Órdenes según Instancia'!AB23=0,"-",('Órdenes según Instancia'!M23/'Órdenes según Instancia'!AB23)))</f>
        <v>1.0401188707280832E-2</v>
      </c>
      <c r="F23" s="29">
        <f>IF('Órdenes según Instancia'!R23=0,"-",IF('Órdenes según Instancia'!AB23=0,"-",('Órdenes según Instancia'!R23/'Órdenes según Instancia'!AB23)))</f>
        <v>4.2453831458289107E-3</v>
      </c>
      <c r="G23" s="29">
        <f>IF('Órdenes según Instancia'!W23=0,"-",IF('Órdenes según Instancia'!AB23=0,"-",('Órdenes según Instancia'!W23/'Órdenes según Instancia'!AB23)))</f>
        <v>4.2453831458289107E-3</v>
      </c>
      <c r="H23" s="29">
        <f>IF('Órdenes según Instancia'!D23=0,"-",IF('Órdenes según Instancia'!AC23=0,"-",('Órdenes según Instancia'!D23/'Órdenes según Instancia'!AC23)))</f>
        <v>1</v>
      </c>
      <c r="I23" s="29" t="str">
        <f>IF('Órdenes según Instancia'!I23=0,"-",IF('Órdenes según Instancia'!AC23=0,"-",('Órdenes según Instancia'!I23/'Órdenes según Instancia'!AC23)))</f>
        <v>-</v>
      </c>
      <c r="J23" s="29" t="str">
        <f>IF('Órdenes según Instancia'!N23=0,"-",IF('Órdenes según Instancia'!AC23=0,"-",('Órdenes según Instancia'!N23/'Órdenes según Instancia'!AC23)))</f>
        <v>-</v>
      </c>
      <c r="K23" s="29" t="str">
        <f>IF('Órdenes según Instancia'!S23=0,"-",IF('Órdenes según Instancia'!AC23=0,"-",('Órdenes según Instancia'!S23/'Órdenes según Instancia'!AC23)))</f>
        <v>-</v>
      </c>
      <c r="L23" s="29" t="str">
        <f>IF('Órdenes según Instancia'!X23=0,"-",IF('Órdenes según Instancia'!AC23=0,"-",('Órdenes según Instancia'!X23/'Órdenes según Instancia'!AC23)))</f>
        <v>-</v>
      </c>
      <c r="M23" s="29">
        <f>IF('Órdenes según Instancia'!E23=0,"-",IF('Órdenes según Instancia'!AD23=0,"-",('Órdenes según Instancia'!E23/'Órdenes según Instancia'!AD23)))</f>
        <v>0.96257615317667533</v>
      </c>
      <c r="N23" s="29">
        <f>IF('Órdenes según Instancia'!J23=0,"-",IF('Órdenes según Instancia'!AD23=0,"-",('Órdenes según Instancia'!J23/'Órdenes según Instancia'!AD23)))</f>
        <v>4.7867711053089642E-3</v>
      </c>
      <c r="O23" s="29">
        <f>IF('Órdenes según Instancia'!O23=0,"-",IF('Órdenes según Instancia'!AD23=0,"-",('Órdenes según Instancia'!O23/'Órdenes según Instancia'!AD23)))</f>
        <v>2.0017406440382943E-2</v>
      </c>
      <c r="P23" s="29">
        <f>IF('Órdenes según Instancia'!T23=0,"-",IF('Órdenes según Instancia'!AD23=0,"-",('Órdenes según Instancia'!T23/'Órdenes según Instancia'!AD23)))</f>
        <v>8.7032201914708437E-3</v>
      </c>
      <c r="Q23" s="29">
        <f>IF('Órdenes según Instancia'!Y23=0,"-",IF('Órdenes según Instancia'!AD23=0,"-",('Órdenes según Instancia'!Y23/'Órdenes según Instancia'!AD23)))</f>
        <v>3.9164490861618795E-3</v>
      </c>
      <c r="R23" s="29">
        <f>IF('Órdenes según Instancia'!F23=0,"-",IF('Órdenes según Instancia'!AE23=0,"-",('Órdenes según Instancia'!F23/'Órdenes según Instancia'!AE23)))</f>
        <v>0.99031986531986527</v>
      </c>
      <c r="S23" s="29">
        <f>IF('Órdenes según Instancia'!K23=0,"-",IF('Órdenes según Instancia'!AE23=0,"-",('Órdenes según Instancia'!K23/'Órdenes según Instancia'!AE23)))</f>
        <v>3.787878787878788E-3</v>
      </c>
      <c r="T23" s="29">
        <f>IF('Órdenes según Instancia'!P23=0,"-",IF('Órdenes según Instancia'!AE23=0,"-",('Órdenes según Instancia'!P23/'Órdenes según Instancia'!AE23)))</f>
        <v>1.2626262626262627E-3</v>
      </c>
      <c r="U23" s="29" t="str">
        <f>IF('Órdenes según Instancia'!U23=0,"-",IF('Órdenes según Instancia'!AE23=0,"-",('Órdenes según Instancia'!U23/('Órdenes según Instancia'!AE23))))</f>
        <v>-</v>
      </c>
      <c r="V23" s="29">
        <f>IF('Órdenes según Instancia'!Z23=0,"-",IF('Órdenes según Instancia'!AE23=0,"-",('Órdenes según Instancia'!Z23/'Órdenes según Instancia'!AE23)))</f>
        <v>4.6296296296296294E-3</v>
      </c>
    </row>
    <row r="24" spans="2:22" ht="20.100000000000001" customHeight="1" thickBot="1" x14ac:dyDescent="0.25">
      <c r="B24" s="4" t="s">
        <v>31</v>
      </c>
      <c r="C24" s="29">
        <f>IF('Órdenes según Instancia'!C24=0,"-",IF('Órdenes según Instancia'!AB24=0,"-",('Órdenes según Instancia'!C24/'Órdenes según Instancia'!AB24)))</f>
        <v>0.88685594111461619</v>
      </c>
      <c r="D24" s="29">
        <f>IF('Órdenes según Instancia'!H24=0,"-",IF('Órdenes según Instancia'!AB24=0,"-",('Órdenes según Instancia'!H24/'Órdenes según Instancia'!AB24)))</f>
        <v>1.4721345951629863E-3</v>
      </c>
      <c r="E24" s="29">
        <f>IF('Órdenes según Instancia'!M24=0,"-",IF('Órdenes según Instancia'!AB24=0,"-",('Órdenes según Instancia'!M24/'Órdenes según Instancia'!AB24)))</f>
        <v>7.6761303890641425E-2</v>
      </c>
      <c r="F24" s="29">
        <f>IF('Órdenes según Instancia'!R24=0,"-",IF('Órdenes según Instancia'!AB24=0,"-",('Órdenes según Instancia'!R24/'Órdenes según Instancia'!AB24)))</f>
        <v>3.4910620399579387E-2</v>
      </c>
      <c r="G24" s="29" t="str">
        <f>IF('Órdenes según Instancia'!W24=0,"-",IF('Órdenes según Instancia'!AB24=0,"-",('Órdenes según Instancia'!W24/'Órdenes según Instancia'!AB24)))</f>
        <v>-</v>
      </c>
      <c r="H24" s="29">
        <f>IF('Órdenes según Instancia'!D24=0,"-",IF('Órdenes según Instancia'!AC24=0,"-",('Órdenes según Instancia'!D24/'Órdenes según Instancia'!AC24)))</f>
        <v>0.96923076923076923</v>
      </c>
      <c r="I24" s="29" t="str">
        <f>IF('Órdenes según Instancia'!I24=0,"-",IF('Órdenes según Instancia'!AC24=0,"-",('Órdenes según Instancia'!I24/'Órdenes según Instancia'!AC24)))</f>
        <v>-</v>
      </c>
      <c r="J24" s="29" t="str">
        <f>IF('Órdenes según Instancia'!N24=0,"-",IF('Órdenes según Instancia'!AC24=0,"-",('Órdenes según Instancia'!N24/'Órdenes según Instancia'!AC24)))</f>
        <v>-</v>
      </c>
      <c r="K24" s="29">
        <f>IF('Órdenes según Instancia'!S24=0,"-",IF('Órdenes según Instancia'!AC24=0,"-",('Órdenes según Instancia'!S24/'Órdenes según Instancia'!AC24)))</f>
        <v>3.0769230769230771E-2</v>
      </c>
      <c r="L24" s="29" t="str">
        <f>IF('Órdenes según Instancia'!X24=0,"-",IF('Órdenes según Instancia'!AC24=0,"-",('Órdenes según Instancia'!X24/'Órdenes según Instancia'!AC24)))</f>
        <v>-</v>
      </c>
      <c r="M24" s="29">
        <f>IF('Órdenes según Instancia'!E24=0,"-",IF('Órdenes según Instancia'!AD24=0,"-",('Órdenes según Instancia'!E24/'Órdenes según Instancia'!AD24)))</f>
        <v>0.87283378081523066</v>
      </c>
      <c r="N24" s="29">
        <f>IF('Órdenes según Instancia'!J24=0,"-",IF('Órdenes según Instancia'!AD24=0,"-",('Órdenes según Instancia'!J24/'Órdenes según Instancia'!AD24)))</f>
        <v>9.7632413961435197E-4</v>
      </c>
      <c r="O24" s="29">
        <f>IF('Órdenes según Instancia'!O24=0,"-",IF('Órdenes según Instancia'!AD24=0,"-",('Órdenes según Instancia'!O24/'Órdenes según Instancia'!AD24)))</f>
        <v>8.8845496704906032E-2</v>
      </c>
      <c r="P24" s="29">
        <f>IF('Órdenes según Instancia'!T24=0,"-",IF('Órdenes según Instancia'!AD24=0,"-",('Órdenes según Instancia'!T24/'Órdenes según Instancia'!AD24)))</f>
        <v>3.7344398340248962E-2</v>
      </c>
      <c r="Q24" s="29" t="str">
        <f>IF('Órdenes según Instancia'!Y24=0,"-",IF('Órdenes según Instancia'!AD24=0,"-",('Órdenes según Instancia'!Y24/'Órdenes según Instancia'!AD24)))</f>
        <v>-</v>
      </c>
      <c r="R24" s="29">
        <f>IF('Órdenes según Instancia'!F24=0,"-",IF('Órdenes según Instancia'!AE24=0,"-",('Órdenes según Instancia'!F24/'Órdenes según Instancia'!AE24)))</f>
        <v>0.97470489038785835</v>
      </c>
      <c r="S24" s="29">
        <f>IF('Órdenes según Instancia'!K24=0,"-",IF('Órdenes según Instancia'!AE24=0,"-",('Órdenes según Instancia'!K24/'Órdenes según Instancia'!AE24)))</f>
        <v>5.0590219224283303E-3</v>
      </c>
      <c r="T24" s="29">
        <f>IF('Órdenes según Instancia'!P24=0,"-",IF('Órdenes según Instancia'!AE24=0,"-",('Órdenes según Instancia'!P24/'Órdenes según Instancia'!AE24)))</f>
        <v>1.6863406408094434E-3</v>
      </c>
      <c r="U24" s="29">
        <f>IF('Órdenes según Instancia'!U24=0,"-",IF('Órdenes según Instancia'!AE24=0,"-",('Órdenes según Instancia'!U24/('Órdenes según Instancia'!AE24))))</f>
        <v>1.8549747048903879E-2</v>
      </c>
      <c r="V24" s="29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29">
        <f>IF('Órdenes según Instancia'!C25=0,"-",IF('Órdenes según Instancia'!AB25=0,"-",('Órdenes según Instancia'!C25/'Órdenes según Instancia'!AB25)))</f>
        <v>0.95352323838080955</v>
      </c>
      <c r="D25" s="29">
        <f>IF('Órdenes según Instancia'!H25=0,"-",IF('Órdenes según Instancia'!AB25=0,"-",('Órdenes según Instancia'!H25/'Órdenes según Instancia'!AB25)))</f>
        <v>7.4962518740629685E-3</v>
      </c>
      <c r="E25" s="29">
        <f>IF('Órdenes según Instancia'!M25=0,"-",IF('Órdenes según Instancia'!AB25=0,"-",('Órdenes según Instancia'!M25/'Órdenes según Instancia'!AB25)))</f>
        <v>1.9490254872563718E-2</v>
      </c>
      <c r="F25" s="29">
        <f>IF('Órdenes según Instancia'!R25=0,"-",IF('Órdenes según Instancia'!AB25=0,"-",('Órdenes según Instancia'!R25/'Órdenes según Instancia'!AB25)))</f>
        <v>1.6491754122938532E-2</v>
      </c>
      <c r="G25" s="29">
        <f>IF('Órdenes según Instancia'!W25=0,"-",IF('Órdenes según Instancia'!AB25=0,"-",('Órdenes según Instancia'!W25/'Órdenes según Instancia'!AB25)))</f>
        <v>2.9985007496251873E-3</v>
      </c>
      <c r="H25" s="29">
        <f>IF('Órdenes según Instancia'!D25=0,"-",IF('Órdenes según Instancia'!AC25=0,"-",('Órdenes según Instancia'!D25/'Órdenes según Instancia'!AC25)))</f>
        <v>1</v>
      </c>
      <c r="I25" s="29" t="str">
        <f>IF('Órdenes según Instancia'!I25=0,"-",IF('Órdenes según Instancia'!AC25=0,"-",('Órdenes según Instancia'!I25/'Órdenes según Instancia'!AC25)))</f>
        <v>-</v>
      </c>
      <c r="J25" s="29" t="str">
        <f>IF('Órdenes según Instancia'!N25=0,"-",IF('Órdenes según Instancia'!AC25=0,"-",('Órdenes según Instancia'!N25/'Órdenes según Instancia'!AC25)))</f>
        <v>-</v>
      </c>
      <c r="K25" s="29" t="str">
        <f>IF('Órdenes según Instancia'!S25=0,"-",IF('Órdenes según Instancia'!AC25=0,"-",('Órdenes según Instancia'!S25/'Órdenes según Instancia'!AC25)))</f>
        <v>-</v>
      </c>
      <c r="L25" s="29" t="str">
        <f>IF('Órdenes según Instancia'!X25=0,"-",IF('Órdenes según Instancia'!AC25=0,"-",('Órdenes según Instancia'!X25/'Órdenes según Instancia'!AC25)))</f>
        <v>-</v>
      </c>
      <c r="M25" s="29">
        <f>IF('Órdenes según Instancia'!E25=0,"-",IF('Órdenes según Instancia'!AD25=0,"-",('Órdenes según Instancia'!E25/'Órdenes según Instancia'!AD25)))</f>
        <v>0.94199999999999995</v>
      </c>
      <c r="N25" s="29">
        <f>IF('Órdenes según Instancia'!J25=0,"-",IF('Órdenes según Instancia'!AD25=0,"-",('Órdenes según Instancia'!J25/'Órdenes según Instancia'!AD25)))</f>
        <v>0.01</v>
      </c>
      <c r="O25" s="29">
        <f>IF('Órdenes según Instancia'!O25=0,"-",IF('Órdenes según Instancia'!AD25=0,"-",('Órdenes según Instancia'!O25/'Órdenes según Instancia'!AD25)))</f>
        <v>2.5999999999999999E-2</v>
      </c>
      <c r="P25" s="29">
        <f>IF('Órdenes según Instancia'!T25=0,"-",IF('Órdenes según Instancia'!AD25=0,"-",('Órdenes según Instancia'!T25/'Órdenes según Instancia'!AD25)))</f>
        <v>2.1999999999999999E-2</v>
      </c>
      <c r="Q25" s="29" t="str">
        <f>IF('Órdenes según Instancia'!Y25=0,"-",IF('Órdenes según Instancia'!AD25=0,"-",('Órdenes según Instancia'!Y25/'Órdenes según Instancia'!AD25)))</f>
        <v>-</v>
      </c>
      <c r="R25" s="29">
        <f>IF('Órdenes según Instancia'!F25=0,"-",IF('Órdenes según Instancia'!AE25=0,"-",('Órdenes según Instancia'!F25/'Órdenes según Instancia'!AE25)))</f>
        <v>0.98692810457516345</v>
      </c>
      <c r="S25" s="29" t="str">
        <f>IF('Órdenes según Instancia'!K25=0,"-",IF('Órdenes según Instancia'!AE25=0,"-",('Órdenes según Instancia'!K25/'Órdenes según Instancia'!AE25)))</f>
        <v>-</v>
      </c>
      <c r="T25" s="29" t="str">
        <f>IF('Órdenes según Instancia'!P25=0,"-",IF('Órdenes según Instancia'!AE25=0,"-",('Órdenes según Instancia'!P25/'Órdenes según Instancia'!AE25)))</f>
        <v>-</v>
      </c>
      <c r="U25" s="29" t="str">
        <f>IF('Órdenes según Instancia'!U25=0,"-",IF('Órdenes según Instancia'!AE25=0,"-",('Órdenes según Instancia'!U25/('Órdenes según Instancia'!AE25))))</f>
        <v>-</v>
      </c>
      <c r="V25" s="29">
        <f>IF('Órdenes según Instancia'!Z25=0,"-",IF('Órdenes según Instancia'!AE25=0,"-",('Órdenes según Instancia'!Z25/'Órdenes según Instancia'!AE25)))</f>
        <v>1.3071895424836602E-2</v>
      </c>
    </row>
    <row r="26" spans="2:22" ht="20.100000000000001" customHeight="1" thickBot="1" x14ac:dyDescent="0.25">
      <c r="B26" s="4" t="s">
        <v>33</v>
      </c>
      <c r="C26" s="29">
        <f>IF('Órdenes según Instancia'!C26=0,"-",IF('Órdenes según Instancia'!AB26=0,"-",('Órdenes según Instancia'!C26/'Órdenes según Instancia'!AB26)))</f>
        <v>0.93628670980587358</v>
      </c>
      <c r="D26" s="29">
        <f>IF('Órdenes según Instancia'!H26=0,"-",IF('Órdenes según Instancia'!AB26=0,"-",('Órdenes según Instancia'!H26/'Órdenes según Instancia'!AB26)))</f>
        <v>4.9776007964161273E-4</v>
      </c>
      <c r="E26" s="29">
        <f>IF('Órdenes según Instancia'!M26=0,"-",IF('Órdenes según Instancia'!AB26=0,"-",('Órdenes según Instancia'!M26/'Órdenes según Instancia'!AB26)))</f>
        <v>6.1722249875559979E-2</v>
      </c>
      <c r="F26" s="29">
        <f>IF('Órdenes según Instancia'!R26=0,"-",IF('Órdenes según Instancia'!AB26=0,"-",('Órdenes según Instancia'!R26/'Órdenes según Instancia'!AB26)))</f>
        <v>1.4932802389248383E-3</v>
      </c>
      <c r="G26" s="29" t="str">
        <f>IF('Órdenes según Instancia'!W26=0,"-",IF('Órdenes según Instancia'!AB26=0,"-",('Órdenes según Instancia'!W26/'Órdenes según Instancia'!AB26)))</f>
        <v>-</v>
      </c>
      <c r="H26" s="29">
        <f>IF('Órdenes según Instancia'!D26=0,"-",IF('Órdenes según Instancia'!AC26=0,"-",('Órdenes según Instancia'!D26/'Órdenes según Instancia'!AC26)))</f>
        <v>1</v>
      </c>
      <c r="I26" s="29" t="str">
        <f>IF('Órdenes según Instancia'!I26=0,"-",IF('Órdenes según Instancia'!AC26=0,"-",('Órdenes según Instancia'!I26/'Órdenes según Instancia'!AC26)))</f>
        <v>-</v>
      </c>
      <c r="J26" s="29" t="str">
        <f>IF('Órdenes según Instancia'!N26=0,"-",IF('Órdenes según Instancia'!AC26=0,"-",('Órdenes según Instancia'!N26/'Órdenes según Instancia'!AC26)))</f>
        <v>-</v>
      </c>
      <c r="K26" s="29" t="str">
        <f>IF('Órdenes según Instancia'!S26=0,"-",IF('Órdenes según Instancia'!AC26=0,"-",('Órdenes según Instancia'!S26/'Órdenes según Instancia'!AC26)))</f>
        <v>-</v>
      </c>
      <c r="L26" s="29" t="str">
        <f>IF('Órdenes según Instancia'!X26=0,"-",IF('Órdenes según Instancia'!AC26=0,"-",('Órdenes según Instancia'!X26/'Órdenes según Instancia'!AC26)))</f>
        <v>-</v>
      </c>
      <c r="M26" s="29">
        <f>IF('Órdenes según Instancia'!E26=0,"-",IF('Órdenes según Instancia'!AD26=0,"-",('Órdenes según Instancia'!E26/'Órdenes según Instancia'!AD26)))</f>
        <v>0.90472501936483352</v>
      </c>
      <c r="N26" s="29">
        <f>IF('Órdenes según Instancia'!J26=0,"-",IF('Órdenes según Instancia'!AD26=0,"-",('Órdenes según Instancia'!J26/'Órdenes según Instancia'!AD26)))</f>
        <v>7.7459333849728897E-4</v>
      </c>
      <c r="O26" s="29">
        <f>IF('Órdenes según Instancia'!O26=0,"-",IF('Órdenes según Instancia'!AD26=0,"-",('Órdenes según Instancia'!O26/'Órdenes según Instancia'!AD26)))</f>
        <v>9.2176607281177381E-2</v>
      </c>
      <c r="P26" s="29">
        <f>IF('Órdenes según Instancia'!T26=0,"-",IF('Órdenes según Instancia'!AD26=0,"-",('Órdenes según Instancia'!T26/'Órdenes según Instancia'!AD26)))</f>
        <v>2.3237800154918666E-3</v>
      </c>
      <c r="Q26" s="29" t="str">
        <f>IF('Órdenes según Instancia'!Y26=0,"-",IF('Órdenes según Instancia'!AD26=0,"-",('Órdenes según Instancia'!Y26/'Órdenes según Instancia'!AD26)))</f>
        <v>-</v>
      </c>
      <c r="R26" s="29">
        <f>IF('Órdenes según Instancia'!F26=0,"-",IF('Órdenes según Instancia'!AE26=0,"-",('Órdenes según Instancia'!F26/'Órdenes según Instancia'!AE26)))</f>
        <v>0.9929775280898876</v>
      </c>
      <c r="S26" s="29" t="str">
        <f>IF('Órdenes según Instancia'!K26=0,"-",IF('Órdenes según Instancia'!AE26=0,"-",('Órdenes según Instancia'!K26/'Órdenes según Instancia'!AE26)))</f>
        <v>-</v>
      </c>
      <c r="T26" s="29">
        <f>IF('Órdenes según Instancia'!P26=0,"-",IF('Órdenes según Instancia'!AE26=0,"-",('Órdenes según Instancia'!P26/'Órdenes según Instancia'!AE26)))</f>
        <v>7.0224719101123594E-3</v>
      </c>
      <c r="U26" s="29" t="str">
        <f>IF('Órdenes según Instancia'!U26=0,"-",IF('Órdenes según Instancia'!AE26=0,"-",('Órdenes según Instancia'!U26/('Órdenes según Instancia'!AE26))))</f>
        <v>-</v>
      </c>
      <c r="V26" s="29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29">
        <f>IF('Órdenes según Instancia'!C27=0,"-",IF('Órdenes según Instancia'!AB27=0,"-",('Órdenes según Instancia'!C27/'Órdenes según Instancia'!AB27)))</f>
        <v>0.9497948818128541</v>
      </c>
      <c r="D27" s="29">
        <f>IF('Órdenes según Instancia'!H27=0,"-",IF('Órdenes según Instancia'!AB27=0,"-",('Órdenes según Instancia'!H27/'Órdenes según Instancia'!AB27)))</f>
        <v>7.8140261769876936E-3</v>
      </c>
      <c r="E27" s="29">
        <f>IF('Órdenes según Instancia'!M27=0,"-",IF('Órdenes según Instancia'!AB27=0,"-",('Órdenes según Instancia'!M27/'Órdenes según Instancia'!AB27)))</f>
        <v>3.4967767142019927E-2</v>
      </c>
      <c r="F27" s="29">
        <f>IF('Órdenes según Instancia'!R27=0,"-",IF('Órdenes según Instancia'!AB27=0,"-",('Órdenes según Instancia'!R27/'Órdenes según Instancia'!AB27)))</f>
        <v>7.423324868138308E-3</v>
      </c>
      <c r="G27" s="29" t="str">
        <f>IF('Órdenes según Instancia'!W27=0,"-",IF('Órdenes según Instancia'!AB27=0,"-",('Órdenes según Instancia'!W27/'Órdenes según Instancia'!AB27)))</f>
        <v>-</v>
      </c>
      <c r="H27" s="29">
        <f>IF('Órdenes según Instancia'!D27=0,"-",IF('Órdenes según Instancia'!AC27=0,"-",('Órdenes según Instancia'!D27/'Órdenes según Instancia'!AC27)))</f>
        <v>1</v>
      </c>
      <c r="I27" s="29" t="str">
        <f>IF('Órdenes según Instancia'!I27=0,"-",IF('Órdenes según Instancia'!AC27=0,"-",('Órdenes según Instancia'!I27/'Órdenes según Instancia'!AC27)))</f>
        <v>-</v>
      </c>
      <c r="J27" s="29" t="str">
        <f>IF('Órdenes según Instancia'!N27=0,"-",IF('Órdenes según Instancia'!AC27=0,"-",('Órdenes según Instancia'!N27/'Órdenes según Instancia'!AC27)))</f>
        <v>-</v>
      </c>
      <c r="K27" s="29" t="str">
        <f>IF('Órdenes según Instancia'!S27=0,"-",IF('Órdenes según Instancia'!AC27=0,"-",('Órdenes según Instancia'!S27/'Órdenes según Instancia'!AC27)))</f>
        <v>-</v>
      </c>
      <c r="L27" s="29" t="str">
        <f>IF('Órdenes según Instancia'!X27=0,"-",IF('Órdenes según Instancia'!AC27=0,"-",('Órdenes según Instancia'!X27/'Órdenes según Instancia'!AC27)))</f>
        <v>-</v>
      </c>
      <c r="M27" s="29">
        <f>IF('Órdenes según Instancia'!E27=0,"-",IF('Órdenes según Instancia'!AD27=0,"-",('Órdenes según Instancia'!E27/'Órdenes según Instancia'!AD27)))</f>
        <v>0.91734921816827997</v>
      </c>
      <c r="N27" s="29">
        <f>IF('Órdenes según Instancia'!J27=0,"-",IF('Órdenes según Instancia'!AD27=0,"-",('Órdenes según Instancia'!J27/'Órdenes según Instancia'!AD27)))</f>
        <v>9.3075204765450479E-3</v>
      </c>
      <c r="O27" s="29">
        <f>IF('Órdenes según Instancia'!O27=0,"-",IF('Órdenes según Instancia'!AD27=0,"-",('Órdenes según Instancia'!O27/'Órdenes según Instancia'!AD27)))</f>
        <v>5.9568131049888312E-2</v>
      </c>
      <c r="P27" s="29">
        <f>IF('Órdenes según Instancia'!T27=0,"-",IF('Órdenes según Instancia'!AD27=0,"-",('Órdenes según Instancia'!T27/'Órdenes según Instancia'!AD27)))</f>
        <v>1.3775130305286671E-2</v>
      </c>
      <c r="Q27" s="29" t="str">
        <f>IF('Órdenes según Instancia'!Y27=0,"-",IF('Órdenes según Instancia'!AD27=0,"-",('Órdenes según Instancia'!Y27/'Órdenes según Instancia'!AD27)))</f>
        <v>-</v>
      </c>
      <c r="R27" s="29">
        <f>IF('Órdenes según Instancia'!F27=0,"-",IF('Órdenes según Instancia'!AE27=0,"-",('Órdenes según Instancia'!F27/'Órdenes según Instancia'!AE27)))</f>
        <v>0.98546511627906974</v>
      </c>
      <c r="S27" s="29">
        <f>IF('Órdenes según Instancia'!K27=0,"-",IF('Órdenes según Instancia'!AE27=0,"-",('Órdenes según Instancia'!K27/'Órdenes según Instancia'!AE27)))</f>
        <v>6.2292358803986711E-3</v>
      </c>
      <c r="T27" s="29">
        <f>IF('Órdenes según Instancia'!P27=0,"-",IF('Órdenes según Instancia'!AE27=0,"-",('Órdenes según Instancia'!P27/'Órdenes según Instancia'!AE27)))</f>
        <v>7.890365448504983E-3</v>
      </c>
      <c r="U27" s="29">
        <f>IF('Órdenes según Instancia'!U27=0,"-",IF('Órdenes según Instancia'!AE27=0,"-",('Órdenes según Instancia'!U27/('Órdenes según Instancia'!AE27))))</f>
        <v>4.1528239202657808E-4</v>
      </c>
      <c r="V27" s="29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29">
        <f>IF('Órdenes según Instancia'!C28=0,"-",IF('Órdenes según Instancia'!AB28=0,"-",('Órdenes según Instancia'!C28/'Órdenes según Instancia'!AB28)))</f>
        <v>0.91010342084327767</v>
      </c>
      <c r="D28" s="29">
        <f>IF('Órdenes según Instancia'!H28=0,"-",IF('Órdenes según Instancia'!AB28=0,"-",('Órdenes según Instancia'!H28/'Órdenes según Instancia'!AB28)))</f>
        <v>1.5115354017501989E-2</v>
      </c>
      <c r="E28" s="29">
        <f>IF('Órdenes según Instancia'!M28=0,"-",IF('Órdenes según Instancia'!AB28=0,"-",('Órdenes según Instancia'!M28/'Órdenes según Instancia'!AB28)))</f>
        <v>7.1599045346062054E-2</v>
      </c>
      <c r="F28" s="29">
        <f>IF('Órdenes según Instancia'!R28=0,"-",IF('Órdenes según Instancia'!AB28=0,"-",('Órdenes según Instancia'!R28/'Órdenes según Instancia'!AB28)))</f>
        <v>3.1821797931583136E-3</v>
      </c>
      <c r="G28" s="29" t="str">
        <f>IF('Órdenes según Instancia'!W28=0,"-",IF('Órdenes según Instancia'!AB28=0,"-",('Órdenes según Instancia'!W28/'Órdenes según Instancia'!AB28)))</f>
        <v>-</v>
      </c>
      <c r="H28" s="29">
        <f>IF('Órdenes según Instancia'!D28=0,"-",IF('Órdenes según Instancia'!AC28=0,"-",('Órdenes según Instancia'!D28/'Órdenes según Instancia'!AC28)))</f>
        <v>1</v>
      </c>
      <c r="I28" s="29" t="str">
        <f>IF('Órdenes según Instancia'!I28=0,"-",IF('Órdenes según Instancia'!AC28=0,"-",('Órdenes según Instancia'!I28/'Órdenes según Instancia'!AC28)))</f>
        <v>-</v>
      </c>
      <c r="J28" s="29" t="str">
        <f>IF('Órdenes según Instancia'!N28=0,"-",IF('Órdenes según Instancia'!AC28=0,"-",('Órdenes según Instancia'!N28/'Órdenes según Instancia'!AC28)))</f>
        <v>-</v>
      </c>
      <c r="K28" s="29" t="str">
        <f>IF('Órdenes según Instancia'!S28=0,"-",IF('Órdenes según Instancia'!AC28=0,"-",('Órdenes según Instancia'!S28/'Órdenes según Instancia'!AC28)))</f>
        <v>-</v>
      </c>
      <c r="L28" s="29" t="str">
        <f>IF('Órdenes según Instancia'!X28=0,"-",IF('Órdenes según Instancia'!AC28=0,"-",('Órdenes según Instancia'!X28/'Órdenes según Instancia'!AC28)))</f>
        <v>-</v>
      </c>
      <c r="M28" s="29">
        <f>IF('Órdenes según Instancia'!E28=0,"-",IF('Órdenes según Instancia'!AD28=0,"-",('Órdenes según Instancia'!E28/'Órdenes según Instancia'!AD28)))</f>
        <v>0.89369708372530576</v>
      </c>
      <c r="N28" s="29">
        <f>IF('Órdenes según Instancia'!J28=0,"-",IF('Órdenes según Instancia'!AD28=0,"-",('Órdenes según Instancia'!J28/'Órdenes según Instancia'!AD28)))</f>
        <v>1.7873941674506115E-2</v>
      </c>
      <c r="O28" s="29">
        <f>IF('Órdenes según Instancia'!O28=0,"-",IF('Órdenes según Instancia'!AD28=0,"-",('Órdenes según Instancia'!O28/'Órdenes según Instancia'!AD28)))</f>
        <v>8.4666039510818442E-2</v>
      </c>
      <c r="P28" s="29">
        <f>IF('Órdenes según Instancia'!T28=0,"-",IF('Órdenes según Instancia'!AD28=0,"-",('Órdenes según Instancia'!T28/'Órdenes según Instancia'!AD28)))</f>
        <v>3.7629350893697085E-3</v>
      </c>
      <c r="Q28" s="29" t="str">
        <f>IF('Órdenes según Instancia'!Y28=0,"-",IF('Órdenes según Instancia'!AD28=0,"-",('Órdenes según Instancia'!Y28/'Órdenes según Instancia'!AD28)))</f>
        <v>-</v>
      </c>
      <c r="R28" s="29">
        <f>IF('Órdenes según Instancia'!F28=0,"-",IF('Órdenes según Instancia'!AE28=0,"-",('Órdenes según Instancia'!F28/'Órdenes según Instancia'!AE28)))</f>
        <v>1</v>
      </c>
      <c r="S28" s="29" t="str">
        <f>IF('Órdenes según Instancia'!K28=0,"-",IF('Órdenes según Instancia'!AE28=0,"-",('Órdenes según Instancia'!K28/'Órdenes según Instancia'!AE28)))</f>
        <v>-</v>
      </c>
      <c r="T28" s="29" t="str">
        <f>IF('Órdenes según Instancia'!P28=0,"-",IF('Órdenes según Instancia'!AE28=0,"-",('Órdenes según Instancia'!P28/'Órdenes según Instancia'!AE28)))</f>
        <v>-</v>
      </c>
      <c r="U28" s="29" t="str">
        <f>IF('Órdenes según Instancia'!U28=0,"-",IF('Órdenes según Instancia'!AE28=0,"-",('Órdenes según Instancia'!U28/('Órdenes según Instancia'!AE28))))</f>
        <v>-</v>
      </c>
      <c r="V28" s="29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29">
        <f>IF('Órdenes según Instancia'!C29=0,"-",IF('Órdenes según Instancia'!AB29=0,"-",('Órdenes según Instancia'!C29/'Órdenes según Instancia'!AB29)))</f>
        <v>0.98961038961038961</v>
      </c>
      <c r="D29" s="29" t="str">
        <f>IF('Órdenes según Instancia'!H29=0,"-",IF('Órdenes según Instancia'!AB29=0,"-",('Órdenes según Instancia'!H29/'Órdenes según Instancia'!AB29)))</f>
        <v>-</v>
      </c>
      <c r="E29" s="29">
        <f>IF('Órdenes según Instancia'!M29=0,"-",IF('Órdenes según Instancia'!AB29=0,"-",('Órdenes según Instancia'!M29/'Órdenes según Instancia'!AB29)))</f>
        <v>1.038961038961039E-2</v>
      </c>
      <c r="F29" s="29" t="str">
        <f>IF('Órdenes según Instancia'!R29=0,"-",IF('Órdenes según Instancia'!AB29=0,"-",('Órdenes según Instancia'!R29/'Órdenes según Instancia'!AB29)))</f>
        <v>-</v>
      </c>
      <c r="G29" s="29" t="str">
        <f>IF('Órdenes según Instancia'!W29=0,"-",IF('Órdenes según Instancia'!AB29=0,"-",('Órdenes según Instancia'!W29/'Órdenes según Instancia'!AB29)))</f>
        <v>-</v>
      </c>
      <c r="H29" s="29" t="str">
        <f>IF('Órdenes según Instancia'!D29=0,"-",IF('Órdenes según Instancia'!AC29=0,"-",('Órdenes según Instancia'!D29/'Órdenes según Instancia'!AC29)))</f>
        <v>-</v>
      </c>
      <c r="I29" s="29" t="str">
        <f>IF('Órdenes según Instancia'!I29=0,"-",IF('Órdenes según Instancia'!AC29=0,"-",('Órdenes según Instancia'!I29/'Órdenes según Instancia'!AC29)))</f>
        <v>-</v>
      </c>
      <c r="J29" s="29" t="str">
        <f>IF('Órdenes según Instancia'!N29=0,"-",IF('Órdenes según Instancia'!AC29=0,"-",('Órdenes según Instancia'!N29/'Órdenes según Instancia'!AC29)))</f>
        <v>-</v>
      </c>
      <c r="K29" s="29" t="str">
        <f>IF('Órdenes según Instancia'!S29=0,"-",IF('Órdenes según Instancia'!AC29=0,"-",('Órdenes según Instancia'!S29/'Órdenes según Instancia'!AC29)))</f>
        <v>-</v>
      </c>
      <c r="L29" s="29" t="str">
        <f>IF('Órdenes según Instancia'!X29=0,"-",IF('Órdenes según Instancia'!AC29=0,"-",('Órdenes según Instancia'!X29/'Órdenes según Instancia'!AC29)))</f>
        <v>-</v>
      </c>
      <c r="M29" s="29">
        <f>IF('Órdenes según Instancia'!E29=0,"-",IF('Órdenes según Instancia'!AD29=0,"-",('Órdenes según Instancia'!E29/'Órdenes según Instancia'!AD29)))</f>
        <v>0.98513011152416352</v>
      </c>
      <c r="N29" s="29" t="str">
        <f>IF('Órdenes según Instancia'!J29=0,"-",IF('Órdenes según Instancia'!AD29=0,"-",('Órdenes según Instancia'!J29/'Órdenes según Instancia'!AD29)))</f>
        <v>-</v>
      </c>
      <c r="O29" s="29">
        <f>IF('Órdenes según Instancia'!O29=0,"-",IF('Órdenes según Instancia'!AD29=0,"-",('Órdenes según Instancia'!O29/'Órdenes según Instancia'!AD29)))</f>
        <v>1.4869888475836431E-2</v>
      </c>
      <c r="P29" s="29" t="str">
        <f>IF('Órdenes según Instancia'!T29=0,"-",IF('Órdenes según Instancia'!AD29=0,"-",('Órdenes según Instancia'!T29/'Órdenes según Instancia'!AD29)))</f>
        <v>-</v>
      </c>
      <c r="Q29" s="29" t="str">
        <f>IF('Órdenes según Instancia'!Y29=0,"-",IF('Órdenes según Instancia'!AD29=0,"-",('Órdenes según Instancia'!Y29/'Órdenes según Instancia'!AD29)))</f>
        <v>-</v>
      </c>
      <c r="R29" s="29">
        <f>IF('Órdenes según Instancia'!F29=0,"-",IF('Órdenes según Instancia'!AE29=0,"-",('Órdenes según Instancia'!F29/'Órdenes según Instancia'!AE29)))</f>
        <v>1</v>
      </c>
      <c r="S29" s="29" t="str">
        <f>IF('Órdenes según Instancia'!K29=0,"-",IF('Órdenes según Instancia'!AE29=0,"-",('Órdenes según Instancia'!K29/'Órdenes según Instancia'!AE29)))</f>
        <v>-</v>
      </c>
      <c r="T29" s="29" t="str">
        <f>IF('Órdenes según Instancia'!P29=0,"-",IF('Órdenes según Instancia'!AE29=0,"-",('Órdenes según Instancia'!P29/'Órdenes según Instancia'!AE29)))</f>
        <v>-</v>
      </c>
      <c r="U29" s="29" t="str">
        <f>IF('Órdenes según Instancia'!U29=0,"-",IF('Órdenes según Instancia'!AE29=0,"-",('Órdenes según Instancia'!U29/('Órdenes según Instancia'!AE29))))</f>
        <v>-</v>
      </c>
      <c r="V29" s="29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29">
        <f>IF('Órdenes según Instancia'!C30=0,"-",IF('Órdenes según Instancia'!AB30=0,"-",('Órdenes según Instancia'!C30/'Órdenes según Instancia'!AB30)))</f>
        <v>0.97678571428571426</v>
      </c>
      <c r="D30" s="29">
        <f>IF('Órdenes según Instancia'!H30=0,"-",IF('Órdenes según Instancia'!AB30=0,"-",('Órdenes según Instancia'!H30/'Órdenes según Instancia'!AB30)))</f>
        <v>5.3571428571428572E-3</v>
      </c>
      <c r="E30" s="29">
        <f>IF('Órdenes según Instancia'!M30=0,"-",IF('Órdenes según Instancia'!AB30=0,"-",('Órdenes según Instancia'!M30/'Órdenes según Instancia'!AB30)))</f>
        <v>1.607142857142857E-2</v>
      </c>
      <c r="F30" s="29">
        <f>IF('Órdenes según Instancia'!R30=0,"-",IF('Órdenes según Instancia'!AB30=0,"-",('Órdenes según Instancia'!R30/'Órdenes según Instancia'!AB30)))</f>
        <v>1.7857142857142857E-3</v>
      </c>
      <c r="G30" s="29" t="str">
        <f>IF('Órdenes según Instancia'!W30=0,"-",IF('Órdenes según Instancia'!AB30=0,"-",('Órdenes según Instancia'!W30/'Órdenes según Instancia'!AB30)))</f>
        <v>-</v>
      </c>
      <c r="H30" s="29">
        <f>IF('Órdenes según Instancia'!D30=0,"-",IF('Órdenes según Instancia'!AC30=0,"-",('Órdenes según Instancia'!D30/'Órdenes según Instancia'!AC30)))</f>
        <v>1</v>
      </c>
      <c r="I30" s="29" t="str">
        <f>IF('Órdenes según Instancia'!I30=0,"-",IF('Órdenes según Instancia'!AC30=0,"-",('Órdenes según Instancia'!I30/'Órdenes según Instancia'!AC30)))</f>
        <v>-</v>
      </c>
      <c r="J30" s="29" t="str">
        <f>IF('Órdenes según Instancia'!N30=0,"-",IF('Órdenes según Instancia'!AC30=0,"-",('Órdenes según Instancia'!N30/'Órdenes según Instancia'!AC30)))</f>
        <v>-</v>
      </c>
      <c r="K30" s="29" t="str">
        <f>IF('Órdenes según Instancia'!S30=0,"-",IF('Órdenes según Instancia'!AC30=0,"-",('Órdenes según Instancia'!S30/'Órdenes según Instancia'!AC30)))</f>
        <v>-</v>
      </c>
      <c r="L30" s="29" t="str">
        <f>IF('Órdenes según Instancia'!X30=0,"-",IF('Órdenes según Instancia'!AC30=0,"-",('Órdenes según Instancia'!X30/'Órdenes según Instancia'!AC30)))</f>
        <v>-</v>
      </c>
      <c r="M30" s="29">
        <f>IF('Órdenes según Instancia'!E30=0,"-",IF('Órdenes según Instancia'!AD30=0,"-",('Órdenes según Instancia'!E30/'Órdenes según Instancia'!AD30)))</f>
        <v>0.97151898734177211</v>
      </c>
      <c r="N30" s="29">
        <f>IF('Órdenes según Instancia'!J30=0,"-",IF('Órdenes según Instancia'!AD30=0,"-",('Órdenes según Instancia'!J30/'Órdenes según Instancia'!AD30)))</f>
        <v>3.1645569620253164E-3</v>
      </c>
      <c r="O30" s="29">
        <f>IF('Órdenes según Instancia'!O30=0,"-",IF('Órdenes según Instancia'!AD30=0,"-",('Órdenes según Instancia'!O30/'Órdenes según Instancia'!AD30)))</f>
        <v>2.5316455696202531E-2</v>
      </c>
      <c r="P30" s="29" t="str">
        <f>IF('Órdenes según Instancia'!T30=0,"-",IF('Órdenes según Instancia'!AD30=0,"-",('Órdenes según Instancia'!T30/'Órdenes según Instancia'!AD30)))</f>
        <v>-</v>
      </c>
      <c r="Q30" s="29" t="str">
        <f>IF('Órdenes según Instancia'!Y30=0,"-",IF('Órdenes según Instancia'!AD30=0,"-",('Órdenes según Instancia'!Y30/'Órdenes según Instancia'!AD30)))</f>
        <v>-</v>
      </c>
      <c r="R30" s="29">
        <f>IF('Órdenes según Instancia'!F30=0,"-",IF('Órdenes según Instancia'!AE30=0,"-",('Órdenes según Instancia'!F30/'Órdenes según Instancia'!AE30)))</f>
        <v>0.98290598290598286</v>
      </c>
      <c r="S30" s="29">
        <f>IF('Órdenes según Instancia'!K30=0,"-",IF('Órdenes según Instancia'!AE30=0,"-",('Órdenes según Instancia'!K30/'Órdenes según Instancia'!AE30)))</f>
        <v>8.5470085470085479E-3</v>
      </c>
      <c r="T30" s="29">
        <f>IF('Órdenes según Instancia'!P30=0,"-",IF('Órdenes según Instancia'!AE30=0,"-",('Órdenes según Instancia'!P30/'Órdenes según Instancia'!AE30)))</f>
        <v>4.2735042735042739E-3</v>
      </c>
      <c r="U30" s="29">
        <f>IF('Órdenes según Instancia'!U30=0,"-",IF('Órdenes según Instancia'!AE30=0,"-",('Órdenes según Instancia'!U30/('Órdenes según Instancia'!AE30))))</f>
        <v>4.2735042735042739E-3</v>
      </c>
      <c r="V30" s="29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0">
        <f>IF('Órdenes según Instancia'!C31=0,"-",IF('Órdenes según Instancia'!AB31=0,"-",('Órdenes según Instancia'!C31/'Órdenes según Instancia'!AB31)))</f>
        <v>0.98393574297188757</v>
      </c>
      <c r="D31" s="30" t="str">
        <f>IF('Órdenes según Instancia'!H31=0,"-",IF('Órdenes según Instancia'!AB31=0,"-",('Órdenes según Instancia'!H31/'Órdenes según Instancia'!AB31)))</f>
        <v>-</v>
      </c>
      <c r="E31" s="30">
        <f>IF('Órdenes según Instancia'!M31=0,"-",IF('Órdenes según Instancia'!AB31=0,"-",('Órdenes según Instancia'!M31/'Órdenes según Instancia'!AB31)))</f>
        <v>8.0321285140562242E-3</v>
      </c>
      <c r="F31" s="30">
        <f>IF('Órdenes según Instancia'!R31=0,"-",IF('Órdenes según Instancia'!AB31=0,"-",('Órdenes según Instancia'!R31/'Órdenes según Instancia'!AB31)))</f>
        <v>8.0321285140562242E-3</v>
      </c>
      <c r="G31" s="30" t="str">
        <f>IF('Órdenes según Instancia'!W31=0,"-",IF('Órdenes según Instancia'!AB31=0,"-",('Órdenes según Instancia'!W31/'Órdenes según Instancia'!AB31)))</f>
        <v>-</v>
      </c>
      <c r="H31" s="30" t="str">
        <f>IF('Órdenes según Instancia'!D31=0,"-",IF('Órdenes según Instancia'!AC31=0,"-",('Órdenes según Instancia'!D31/'Órdenes según Instancia'!AC31)))</f>
        <v>-</v>
      </c>
      <c r="I31" s="30" t="str">
        <f>IF('Órdenes según Instancia'!I31=0,"-",IF('Órdenes según Instancia'!AC31=0,"-",('Órdenes según Instancia'!I31/'Órdenes según Instancia'!AC31)))</f>
        <v>-</v>
      </c>
      <c r="J31" s="30" t="str">
        <f>IF('Órdenes según Instancia'!N31=0,"-",IF('Órdenes según Instancia'!AC31=0,"-",('Órdenes según Instancia'!N31/'Órdenes según Instancia'!AC31)))</f>
        <v>-</v>
      </c>
      <c r="K31" s="30" t="str">
        <f>IF('Órdenes según Instancia'!S31=0,"-",IF('Órdenes según Instancia'!AC31=0,"-",('Órdenes según Instancia'!S31/'Órdenes según Instancia'!AC31)))</f>
        <v>-</v>
      </c>
      <c r="L31" s="30" t="str">
        <f>IF('Órdenes según Instancia'!X31=0,"-",IF('Órdenes según Instancia'!AC31=0,"-",('Órdenes según Instancia'!X31/'Órdenes según Instancia'!AC31)))</f>
        <v>-</v>
      </c>
      <c r="M31" s="30">
        <f>IF('Órdenes según Instancia'!E31=0,"-",IF('Órdenes según Instancia'!AD31=0,"-",('Órdenes según Instancia'!E31/'Órdenes según Instancia'!AD31)))</f>
        <v>0.98104265402843605</v>
      </c>
      <c r="N31" s="30" t="str">
        <f>IF('Órdenes según Instancia'!J31=0,"-",IF('Órdenes según Instancia'!AD31=0,"-",('Órdenes según Instancia'!J31/'Órdenes según Instancia'!AD31)))</f>
        <v>-</v>
      </c>
      <c r="O31" s="30">
        <f>IF('Órdenes según Instancia'!O31=0,"-",IF('Órdenes según Instancia'!AD31=0,"-",('Órdenes según Instancia'!O31/'Órdenes según Instancia'!AD31)))</f>
        <v>9.4786729857819912E-3</v>
      </c>
      <c r="P31" s="30">
        <f>IF('Órdenes según Instancia'!T31=0,"-",IF('Órdenes según Instancia'!AD31=0,"-",('Órdenes según Instancia'!T31/'Órdenes según Instancia'!AD31)))</f>
        <v>9.4786729857819912E-3</v>
      </c>
      <c r="Q31" s="30" t="str">
        <f>IF('Órdenes según Instancia'!Y31=0,"-",IF('Órdenes según Instancia'!AD31=0,"-",('Órdenes según Instancia'!Y31/'Órdenes según Instancia'!AD31)))</f>
        <v>-</v>
      </c>
      <c r="R31" s="30">
        <f>IF('Órdenes según Instancia'!F31=0,"-",IF('Órdenes según Instancia'!AE31=0,"-",('Órdenes según Instancia'!F31/'Órdenes según Instancia'!AE31)))</f>
        <v>1</v>
      </c>
      <c r="S31" s="30" t="str">
        <f>IF('Órdenes según Instancia'!K31=0,"-",IF('Órdenes según Instancia'!AE31=0,"-",('Órdenes según Instancia'!K31/'Órdenes según Instancia'!AE31)))</f>
        <v>-</v>
      </c>
      <c r="T31" s="30" t="str">
        <f>IF('Órdenes según Instancia'!P31=0,"-",IF('Órdenes según Instancia'!AE31=0,"-",('Órdenes según Instancia'!P31/'Órdenes según Instancia'!AE31)))</f>
        <v>-</v>
      </c>
      <c r="U31" s="30" t="str">
        <f>IF('Órdenes según Instancia'!U31=0,"-",IF('Órdenes según Instancia'!AE31=0,"-",('Órdenes según Instancia'!U31/('Órdenes según Instancia'!AE31))))</f>
        <v>-</v>
      </c>
      <c r="V31" s="30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28">
        <f>IF('Órdenes según Instancia'!C32=0,"-",IF('Órdenes según Instancia'!AB32=0,"-",('Órdenes según Instancia'!C32/'Órdenes según Instancia'!AB32)))</f>
        <v>0.92255995538204127</v>
      </c>
      <c r="D32" s="28">
        <f>IF('Órdenes según Instancia'!H32=0,"-",IF('Órdenes según Instancia'!AB32=0,"-",('Órdenes según Instancia'!H32/'Órdenes según Instancia'!AB32)))</f>
        <v>3.513664249860569E-3</v>
      </c>
      <c r="E32" s="28">
        <f>IF('Órdenes según Instancia'!M32=0,"-",IF('Órdenes según Instancia'!AB32=0,"-",('Órdenes según Instancia'!M32/'Órdenes según Instancia'!AB32)))</f>
        <v>5.7278304517568324E-2</v>
      </c>
      <c r="F32" s="28">
        <f>IF('Órdenes según Instancia'!R32=0,"-",IF('Órdenes según Instancia'!AB32=0,"-",('Órdenes según Instancia'!R32/'Órdenes según Instancia'!AB32)))</f>
        <v>1.6034578918014502E-2</v>
      </c>
      <c r="G32" s="28">
        <f>IF('Órdenes según Instancia'!W32=0,"-",IF('Órdenes según Instancia'!AB32=0,"-",('Órdenes según Instancia'!W32/'Órdenes según Instancia'!AB32)))</f>
        <v>6.1349693251533746E-4</v>
      </c>
      <c r="H32" s="28">
        <f>IF('Órdenes según Instancia'!D32=0,"-",IF('Órdenes según Instancia'!AC32=0,"-",('Órdenes según Instancia'!D32/'Órdenes según Instancia'!AC32)))</f>
        <v>0.98760330578512401</v>
      </c>
      <c r="I32" s="28" t="str">
        <f>IF('Órdenes según Instancia'!I32=0,"-",IF('Órdenes según Instancia'!AC32=0,"-",('Órdenes según Instancia'!I32/'Órdenes según Instancia'!AC32)))</f>
        <v>-</v>
      </c>
      <c r="J32" s="28">
        <f>IF('Órdenes según Instancia'!N32=0,"-",IF('Órdenes según Instancia'!AC32=0,"-",('Órdenes según Instancia'!N32/'Órdenes según Instancia'!AC32)))</f>
        <v>4.1322314049586778E-3</v>
      </c>
      <c r="K32" s="28">
        <f>IF('Órdenes según Instancia'!S32=0,"-",IF('Órdenes según Instancia'!AC32=0,"-",('Órdenes según Instancia'!S32/'Órdenes según Instancia'!AC32)))</f>
        <v>8.2644628099173556E-3</v>
      </c>
      <c r="L32" s="28" t="str">
        <f>IF('Órdenes según Instancia'!X32=0,"-",IF('Órdenes según Instancia'!AC32=0,"-",('Órdenes según Instancia'!X32/'Órdenes según Instancia'!AC32)))</f>
        <v>-</v>
      </c>
      <c r="M32" s="28">
        <f>IF('Órdenes según Instancia'!E32=0,"-",IF('Órdenes según Instancia'!AD32=0,"-",('Órdenes según Instancia'!E32/'Órdenes según Instancia'!AD32)))</f>
        <v>0.89489501364229507</v>
      </c>
      <c r="N32" s="28">
        <f>IF('Órdenes según Instancia'!J32=0,"-",IF('Órdenes según Instancia'!AD32=0,"-",('Órdenes según Instancia'!J32/'Órdenes según Instancia'!AD32)))</f>
        <v>3.5984024674759777E-3</v>
      </c>
      <c r="O32" s="28">
        <f>IF('Órdenes según Instancia'!O32=0,"-",IF('Órdenes según Instancia'!AD32=0,"-",('Órdenes según Instancia'!O32/'Órdenes según Instancia'!AD32)))</f>
        <v>7.9164854284471509E-2</v>
      </c>
      <c r="P32" s="28">
        <f>IF('Órdenes según Instancia'!T32=0,"-",IF('Órdenes según Instancia'!AD32=0,"-",('Órdenes según Instancia'!T32/'Órdenes según Instancia'!AD32)))</f>
        <v>2.1985843647435645E-2</v>
      </c>
      <c r="Q32" s="28">
        <f>IF('Órdenes según Instancia'!Y32=0,"-",IF('Órdenes según Instancia'!AD32=0,"-",('Órdenes según Instancia'!Y32/'Órdenes según Instancia'!AD32)))</f>
        <v>3.5588595832179997E-4</v>
      </c>
      <c r="R32" s="28">
        <f>IF('Órdenes según Instancia'!F32=0,"-",IF('Órdenes según Instancia'!AE32=0,"-",('Órdenes según Instancia'!F32/'Órdenes según Instancia'!AE32)))</f>
        <v>0.9887694839771517</v>
      </c>
      <c r="S32" s="28">
        <f>IF('Órdenes según Instancia'!K32=0,"-",IF('Órdenes según Instancia'!AE32=0,"-",('Órdenes según Instancia'!K32/'Órdenes según Instancia'!AE32)))</f>
        <v>3.3885177655145707E-3</v>
      </c>
      <c r="T32" s="28">
        <f>IF('Órdenes según Instancia'!P32=0,"-",IF('Órdenes según Instancia'!AE32=0,"-",('Órdenes según Instancia'!P32/'Órdenes según Instancia'!AE32)))</f>
        <v>4.9375544583212319E-3</v>
      </c>
      <c r="U32" s="28">
        <f>IF('Órdenes según Instancia'!U32=0,"-",IF('Órdenes según Instancia'!AE32=0,"-",('Órdenes según Instancia'!U32/('Órdenes según Instancia'!AE32))))</f>
        <v>1.6458514861070772E-3</v>
      </c>
      <c r="V32" s="28">
        <f>IF('Órdenes según Instancia'!Z32=0,"-",IF('Órdenes según Instancia'!AE32=0,"-",('Órdenes según Instancia'!Z32/'Órdenes según Instancia'!AE32)))</f>
        <v>1.2585923129054119E-3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8" t="s">
        <v>225</v>
      </c>
      <c r="D12" s="88"/>
      <c r="E12" s="88" t="s">
        <v>148</v>
      </c>
      <c r="F12" s="88"/>
      <c r="G12" s="88" t="s">
        <v>149</v>
      </c>
      <c r="H12" s="88"/>
      <c r="I12" s="88" t="s">
        <v>226</v>
      </c>
      <c r="J12" s="88"/>
      <c r="K12" s="88" t="s">
        <v>227</v>
      </c>
      <c r="L12" s="88"/>
      <c r="M12" s="88" t="s">
        <v>150</v>
      </c>
      <c r="N12" s="88"/>
      <c r="O12" s="88" t="s">
        <v>151</v>
      </c>
      <c r="P12" s="88"/>
      <c r="Q12" s="88" t="s">
        <v>152</v>
      </c>
      <c r="R12" s="88"/>
      <c r="S12" s="88" t="s">
        <v>228</v>
      </c>
      <c r="T12" s="88"/>
      <c r="U12" s="88" t="s">
        <v>153</v>
      </c>
      <c r="V12" s="88"/>
      <c r="W12" s="88" t="s">
        <v>229</v>
      </c>
      <c r="X12" s="88"/>
      <c r="Y12" s="88" t="s">
        <v>230</v>
      </c>
      <c r="Z12" s="88"/>
      <c r="AA12" s="88" t="s">
        <v>231</v>
      </c>
      <c r="AB12" s="88"/>
      <c r="AC12" s="88" t="s">
        <v>232</v>
      </c>
      <c r="AD12" s="88"/>
      <c r="AE12" s="88" t="s">
        <v>233</v>
      </c>
      <c r="AF12" s="88"/>
      <c r="AG12" s="88" t="s">
        <v>154</v>
      </c>
      <c r="AH12" s="88"/>
      <c r="AI12" s="88" t="s">
        <v>155</v>
      </c>
      <c r="AJ12" s="88"/>
    </row>
    <row r="13" spans="2:36" ht="41.25" customHeight="1" thickBot="1" x14ac:dyDescent="0.25">
      <c r="B13" s="32"/>
      <c r="C13" s="34" t="s">
        <v>156</v>
      </c>
      <c r="D13" s="34" t="s">
        <v>157</v>
      </c>
      <c r="E13" s="34" t="s">
        <v>156</v>
      </c>
      <c r="F13" s="34" t="s">
        <v>157</v>
      </c>
      <c r="G13" s="34" t="s">
        <v>156</v>
      </c>
      <c r="H13" s="34" t="s">
        <v>157</v>
      </c>
      <c r="I13" s="34" t="s">
        <v>156</v>
      </c>
      <c r="J13" s="34" t="s">
        <v>157</v>
      </c>
      <c r="K13" s="34" t="s">
        <v>156</v>
      </c>
      <c r="L13" s="34" t="s">
        <v>157</v>
      </c>
      <c r="M13" s="34" t="s">
        <v>156</v>
      </c>
      <c r="N13" s="34" t="s">
        <v>157</v>
      </c>
      <c r="O13" s="34" t="s">
        <v>156</v>
      </c>
      <c r="P13" s="34" t="s">
        <v>157</v>
      </c>
      <c r="Q13" s="34" t="s">
        <v>156</v>
      </c>
      <c r="R13" s="34" t="s">
        <v>157</v>
      </c>
      <c r="S13" s="34" t="s">
        <v>156</v>
      </c>
      <c r="T13" s="34" t="s">
        <v>157</v>
      </c>
      <c r="U13" s="34" t="s">
        <v>156</v>
      </c>
      <c r="V13" s="34" t="s">
        <v>157</v>
      </c>
      <c r="W13" s="34" t="s">
        <v>156</v>
      </c>
      <c r="X13" s="34" t="s">
        <v>157</v>
      </c>
      <c r="Y13" s="34" t="s">
        <v>156</v>
      </c>
      <c r="Z13" s="34" t="s">
        <v>157</v>
      </c>
      <c r="AA13" s="34" t="s">
        <v>156</v>
      </c>
      <c r="AB13" s="34" t="s">
        <v>157</v>
      </c>
      <c r="AC13" s="34" t="s">
        <v>156</v>
      </c>
      <c r="AD13" s="34" t="s">
        <v>157</v>
      </c>
      <c r="AE13" s="34" t="s">
        <v>156</v>
      </c>
      <c r="AF13" s="34" t="s">
        <v>157</v>
      </c>
      <c r="AG13" s="34" t="s">
        <v>156</v>
      </c>
      <c r="AH13" s="34" t="s">
        <v>157</v>
      </c>
      <c r="AI13" s="34" t="s">
        <v>156</v>
      </c>
      <c r="AJ13" s="34" t="s">
        <v>157</v>
      </c>
    </row>
    <row r="14" spans="2:36" ht="20.100000000000001" customHeight="1" thickBot="1" x14ac:dyDescent="0.25">
      <c r="B14" s="3" t="s">
        <v>22</v>
      </c>
      <c r="C14" s="19">
        <v>188</v>
      </c>
      <c r="D14" s="19">
        <v>474</v>
      </c>
      <c r="E14" s="19">
        <v>301</v>
      </c>
      <c r="F14" s="19">
        <v>315</v>
      </c>
      <c r="G14" s="19">
        <v>3170</v>
      </c>
      <c r="H14" s="19">
        <v>2833</v>
      </c>
      <c r="I14" s="19">
        <v>3091</v>
      </c>
      <c r="J14" s="19">
        <v>2617</v>
      </c>
      <c r="K14" s="19">
        <v>675</v>
      </c>
      <c r="L14" s="19">
        <v>422</v>
      </c>
      <c r="M14" s="19">
        <v>594</v>
      </c>
      <c r="N14" s="19">
        <v>414</v>
      </c>
      <c r="O14" s="19">
        <v>357</v>
      </c>
      <c r="P14" s="19">
        <v>646</v>
      </c>
      <c r="Q14" s="19">
        <v>8376</v>
      </c>
      <c r="R14" s="19">
        <v>7721</v>
      </c>
      <c r="S14" s="19">
        <v>1023</v>
      </c>
      <c r="T14" s="19">
        <v>69</v>
      </c>
      <c r="U14" s="19">
        <v>19</v>
      </c>
      <c r="V14" s="19">
        <v>5</v>
      </c>
      <c r="W14" s="19">
        <v>131</v>
      </c>
      <c r="X14" s="19">
        <v>10</v>
      </c>
      <c r="Y14" s="19">
        <v>34</v>
      </c>
      <c r="Z14" s="19">
        <v>9</v>
      </c>
      <c r="AA14" s="19">
        <v>129</v>
      </c>
      <c r="AB14" s="19">
        <v>8</v>
      </c>
      <c r="AC14" s="19">
        <v>1231</v>
      </c>
      <c r="AD14" s="19">
        <v>76</v>
      </c>
      <c r="AE14" s="19">
        <v>8</v>
      </c>
      <c r="AF14" s="19">
        <v>1</v>
      </c>
      <c r="AG14" s="19">
        <v>693</v>
      </c>
      <c r="AH14" s="19">
        <v>34</v>
      </c>
      <c r="AI14" s="19">
        <v>3268</v>
      </c>
      <c r="AJ14" s="19">
        <v>212</v>
      </c>
    </row>
    <row r="15" spans="2:36" ht="20.100000000000001" customHeight="1" thickBot="1" x14ac:dyDescent="0.25">
      <c r="B15" s="4" t="s">
        <v>23</v>
      </c>
      <c r="C15" s="20">
        <v>14</v>
      </c>
      <c r="D15" s="20">
        <v>5</v>
      </c>
      <c r="E15" s="20">
        <v>50</v>
      </c>
      <c r="F15" s="20">
        <v>6</v>
      </c>
      <c r="G15" s="20">
        <v>419</v>
      </c>
      <c r="H15" s="20">
        <v>142</v>
      </c>
      <c r="I15" s="20">
        <v>438</v>
      </c>
      <c r="J15" s="20">
        <v>150</v>
      </c>
      <c r="K15" s="20">
        <v>68</v>
      </c>
      <c r="L15" s="20">
        <v>9</v>
      </c>
      <c r="M15" s="20">
        <v>79</v>
      </c>
      <c r="N15" s="20">
        <v>63</v>
      </c>
      <c r="O15" s="20">
        <v>12</v>
      </c>
      <c r="P15" s="20">
        <v>18</v>
      </c>
      <c r="Q15" s="20">
        <v>1080</v>
      </c>
      <c r="R15" s="20">
        <v>393</v>
      </c>
      <c r="S15" s="20">
        <v>138</v>
      </c>
      <c r="T15" s="20">
        <v>9</v>
      </c>
      <c r="U15" s="20">
        <v>0</v>
      </c>
      <c r="V15" s="20">
        <v>0</v>
      </c>
      <c r="W15" s="20">
        <v>23</v>
      </c>
      <c r="X15" s="20">
        <v>0</v>
      </c>
      <c r="Y15" s="20">
        <v>3</v>
      </c>
      <c r="Z15" s="20">
        <v>0</v>
      </c>
      <c r="AA15" s="20">
        <v>65</v>
      </c>
      <c r="AB15" s="20">
        <v>0</v>
      </c>
      <c r="AC15" s="20">
        <v>167</v>
      </c>
      <c r="AD15" s="20">
        <v>19</v>
      </c>
      <c r="AE15" s="20">
        <v>4</v>
      </c>
      <c r="AF15" s="20">
        <v>12</v>
      </c>
      <c r="AG15" s="20">
        <v>210</v>
      </c>
      <c r="AH15" s="20">
        <v>11</v>
      </c>
      <c r="AI15" s="20">
        <v>610</v>
      </c>
      <c r="AJ15" s="20">
        <v>51</v>
      </c>
    </row>
    <row r="16" spans="2:36" ht="20.100000000000001" customHeight="1" thickBot="1" x14ac:dyDescent="0.25">
      <c r="B16" s="4" t="s">
        <v>24</v>
      </c>
      <c r="C16" s="20">
        <v>19</v>
      </c>
      <c r="D16" s="20">
        <v>2</v>
      </c>
      <c r="E16" s="20">
        <v>22</v>
      </c>
      <c r="F16" s="20">
        <v>11</v>
      </c>
      <c r="G16" s="20">
        <v>479</v>
      </c>
      <c r="H16" s="20">
        <v>86</v>
      </c>
      <c r="I16" s="20">
        <v>426</v>
      </c>
      <c r="J16" s="20">
        <v>77</v>
      </c>
      <c r="K16" s="20">
        <v>20</v>
      </c>
      <c r="L16" s="20">
        <v>6</v>
      </c>
      <c r="M16" s="20">
        <v>92</v>
      </c>
      <c r="N16" s="20">
        <v>7</v>
      </c>
      <c r="O16" s="20">
        <v>15</v>
      </c>
      <c r="P16" s="20">
        <v>5</v>
      </c>
      <c r="Q16" s="20">
        <v>1073</v>
      </c>
      <c r="R16" s="20">
        <v>194</v>
      </c>
      <c r="S16" s="20">
        <v>96</v>
      </c>
      <c r="T16" s="20">
        <v>6</v>
      </c>
      <c r="U16" s="20">
        <v>0</v>
      </c>
      <c r="V16" s="20">
        <v>0</v>
      </c>
      <c r="W16" s="20">
        <v>29</v>
      </c>
      <c r="X16" s="20">
        <v>0</v>
      </c>
      <c r="Y16" s="20">
        <v>1</v>
      </c>
      <c r="Z16" s="20">
        <v>2</v>
      </c>
      <c r="AA16" s="20">
        <v>30</v>
      </c>
      <c r="AB16" s="20">
        <v>0</v>
      </c>
      <c r="AC16" s="20">
        <v>135</v>
      </c>
      <c r="AD16" s="20">
        <v>3</v>
      </c>
      <c r="AE16" s="20">
        <v>3</v>
      </c>
      <c r="AF16" s="20">
        <v>0</v>
      </c>
      <c r="AG16" s="20">
        <v>41</v>
      </c>
      <c r="AH16" s="20">
        <v>1</v>
      </c>
      <c r="AI16" s="20">
        <v>335</v>
      </c>
      <c r="AJ16" s="20">
        <v>12</v>
      </c>
    </row>
    <row r="17" spans="2:36" ht="20.100000000000001" customHeight="1" thickBot="1" x14ac:dyDescent="0.25">
      <c r="B17" s="4" t="s">
        <v>25</v>
      </c>
      <c r="C17" s="20">
        <v>11</v>
      </c>
      <c r="D17" s="20">
        <v>41</v>
      </c>
      <c r="E17" s="20">
        <v>122</v>
      </c>
      <c r="F17" s="20">
        <v>0</v>
      </c>
      <c r="G17" s="20">
        <v>874</v>
      </c>
      <c r="H17" s="20">
        <v>180</v>
      </c>
      <c r="I17" s="20">
        <v>756</v>
      </c>
      <c r="J17" s="20">
        <v>154</v>
      </c>
      <c r="K17" s="20">
        <v>33</v>
      </c>
      <c r="L17" s="20">
        <v>7</v>
      </c>
      <c r="M17" s="20">
        <v>88</v>
      </c>
      <c r="N17" s="20">
        <v>85</v>
      </c>
      <c r="O17" s="20">
        <v>85</v>
      </c>
      <c r="P17" s="20">
        <v>105</v>
      </c>
      <c r="Q17" s="20">
        <v>1969</v>
      </c>
      <c r="R17" s="20">
        <v>572</v>
      </c>
      <c r="S17" s="20">
        <v>55</v>
      </c>
      <c r="T17" s="20">
        <v>5</v>
      </c>
      <c r="U17" s="20">
        <v>0</v>
      </c>
      <c r="V17" s="20">
        <v>0</v>
      </c>
      <c r="W17" s="20">
        <v>2</v>
      </c>
      <c r="X17" s="20">
        <v>0</v>
      </c>
      <c r="Y17" s="20">
        <v>1</v>
      </c>
      <c r="Z17" s="20">
        <v>0</v>
      </c>
      <c r="AA17" s="20">
        <v>3</v>
      </c>
      <c r="AB17" s="20">
        <v>0</v>
      </c>
      <c r="AC17" s="20">
        <v>90</v>
      </c>
      <c r="AD17" s="20">
        <v>5</v>
      </c>
      <c r="AE17" s="20">
        <v>0</v>
      </c>
      <c r="AF17" s="20">
        <v>0</v>
      </c>
      <c r="AG17" s="20">
        <v>116</v>
      </c>
      <c r="AH17" s="20">
        <v>15</v>
      </c>
      <c r="AI17" s="20">
        <v>267</v>
      </c>
      <c r="AJ17" s="20">
        <v>25</v>
      </c>
    </row>
    <row r="18" spans="2:36" ht="20.100000000000001" customHeight="1" thickBot="1" x14ac:dyDescent="0.25">
      <c r="B18" s="4" t="s">
        <v>26</v>
      </c>
      <c r="C18" s="20">
        <v>37</v>
      </c>
      <c r="D18" s="20">
        <v>20</v>
      </c>
      <c r="E18" s="20">
        <v>78</v>
      </c>
      <c r="F18" s="20">
        <v>12</v>
      </c>
      <c r="G18" s="20">
        <v>1179</v>
      </c>
      <c r="H18" s="20">
        <v>343</v>
      </c>
      <c r="I18" s="20">
        <v>1145</v>
      </c>
      <c r="J18" s="20">
        <v>328</v>
      </c>
      <c r="K18" s="20">
        <v>223</v>
      </c>
      <c r="L18" s="20">
        <v>49</v>
      </c>
      <c r="M18" s="20">
        <v>374</v>
      </c>
      <c r="N18" s="20">
        <v>32</v>
      </c>
      <c r="O18" s="20">
        <v>88</v>
      </c>
      <c r="P18" s="20">
        <v>1</v>
      </c>
      <c r="Q18" s="20">
        <v>3124</v>
      </c>
      <c r="R18" s="20">
        <v>785</v>
      </c>
      <c r="S18" s="20">
        <v>202</v>
      </c>
      <c r="T18" s="20">
        <v>22</v>
      </c>
      <c r="U18" s="20">
        <v>0</v>
      </c>
      <c r="V18" s="20">
        <v>0</v>
      </c>
      <c r="W18" s="20">
        <v>46</v>
      </c>
      <c r="X18" s="20">
        <v>37</v>
      </c>
      <c r="Y18" s="20">
        <v>22</v>
      </c>
      <c r="Z18" s="20">
        <v>1</v>
      </c>
      <c r="AA18" s="20">
        <v>140</v>
      </c>
      <c r="AB18" s="20">
        <v>6</v>
      </c>
      <c r="AC18" s="20">
        <v>331</v>
      </c>
      <c r="AD18" s="20">
        <v>57</v>
      </c>
      <c r="AE18" s="20">
        <v>16</v>
      </c>
      <c r="AF18" s="20">
        <v>0</v>
      </c>
      <c r="AG18" s="20">
        <v>112</v>
      </c>
      <c r="AH18" s="20">
        <v>3</v>
      </c>
      <c r="AI18" s="20">
        <v>869</v>
      </c>
      <c r="AJ18" s="20">
        <v>126</v>
      </c>
    </row>
    <row r="19" spans="2:36" ht="20.100000000000001" customHeight="1" thickBot="1" x14ac:dyDescent="0.25">
      <c r="B19" s="4" t="s">
        <v>27</v>
      </c>
      <c r="C19" s="20">
        <v>3</v>
      </c>
      <c r="D19" s="20">
        <v>4</v>
      </c>
      <c r="E19" s="20">
        <v>0</v>
      </c>
      <c r="F19" s="20">
        <v>0</v>
      </c>
      <c r="G19" s="20">
        <v>157</v>
      </c>
      <c r="H19" s="20">
        <v>14</v>
      </c>
      <c r="I19" s="20">
        <v>151</v>
      </c>
      <c r="J19" s="20">
        <v>14</v>
      </c>
      <c r="K19" s="20">
        <v>20</v>
      </c>
      <c r="L19" s="20">
        <v>3</v>
      </c>
      <c r="M19" s="20">
        <v>62</v>
      </c>
      <c r="N19" s="20">
        <v>6</v>
      </c>
      <c r="O19" s="20">
        <v>28</v>
      </c>
      <c r="P19" s="20">
        <v>1</v>
      </c>
      <c r="Q19" s="20">
        <v>421</v>
      </c>
      <c r="R19" s="20">
        <v>42</v>
      </c>
      <c r="S19" s="20">
        <v>27</v>
      </c>
      <c r="T19" s="20">
        <v>0</v>
      </c>
      <c r="U19" s="20">
        <v>0</v>
      </c>
      <c r="V19" s="20">
        <v>0</v>
      </c>
      <c r="W19" s="20">
        <v>8</v>
      </c>
      <c r="X19" s="20">
        <v>0</v>
      </c>
      <c r="Y19" s="20">
        <v>5</v>
      </c>
      <c r="Z19" s="20">
        <v>0</v>
      </c>
      <c r="AA19" s="20">
        <v>28</v>
      </c>
      <c r="AB19" s="20">
        <v>0</v>
      </c>
      <c r="AC19" s="20">
        <v>34</v>
      </c>
      <c r="AD19" s="20">
        <v>0</v>
      </c>
      <c r="AE19" s="20">
        <v>1</v>
      </c>
      <c r="AF19" s="20">
        <v>0</v>
      </c>
      <c r="AG19" s="20">
        <v>23</v>
      </c>
      <c r="AH19" s="20">
        <v>0</v>
      </c>
      <c r="AI19" s="20">
        <v>126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43</v>
      </c>
      <c r="D20" s="20">
        <v>9</v>
      </c>
      <c r="E20" s="20">
        <v>184</v>
      </c>
      <c r="F20" s="20">
        <v>10</v>
      </c>
      <c r="G20" s="20">
        <v>934</v>
      </c>
      <c r="H20" s="20">
        <v>154</v>
      </c>
      <c r="I20" s="20">
        <v>933</v>
      </c>
      <c r="J20" s="20">
        <v>168</v>
      </c>
      <c r="K20" s="20">
        <v>223</v>
      </c>
      <c r="L20" s="20">
        <v>9</v>
      </c>
      <c r="M20" s="20">
        <v>96</v>
      </c>
      <c r="N20" s="20">
        <v>2</v>
      </c>
      <c r="O20" s="20">
        <v>50</v>
      </c>
      <c r="P20" s="20">
        <v>17</v>
      </c>
      <c r="Q20" s="20">
        <v>2463</v>
      </c>
      <c r="R20" s="20">
        <v>369</v>
      </c>
      <c r="S20" s="20">
        <v>207</v>
      </c>
      <c r="T20" s="20">
        <v>8</v>
      </c>
      <c r="U20" s="20">
        <v>0</v>
      </c>
      <c r="V20" s="20">
        <v>1</v>
      </c>
      <c r="W20" s="20">
        <v>24</v>
      </c>
      <c r="X20" s="20">
        <v>0</v>
      </c>
      <c r="Y20" s="20">
        <v>2</v>
      </c>
      <c r="Z20" s="20">
        <v>0</v>
      </c>
      <c r="AA20" s="20">
        <v>27</v>
      </c>
      <c r="AB20" s="20">
        <v>4</v>
      </c>
      <c r="AC20" s="20">
        <v>214</v>
      </c>
      <c r="AD20" s="20">
        <v>15</v>
      </c>
      <c r="AE20" s="20">
        <v>2</v>
      </c>
      <c r="AF20" s="20">
        <v>0</v>
      </c>
      <c r="AG20" s="20">
        <v>116</v>
      </c>
      <c r="AH20" s="20">
        <v>7</v>
      </c>
      <c r="AI20" s="20">
        <v>592</v>
      </c>
      <c r="AJ20" s="20">
        <v>35</v>
      </c>
    </row>
    <row r="21" spans="2:36" ht="20.100000000000001" customHeight="1" thickBot="1" x14ac:dyDescent="0.25">
      <c r="B21" s="4" t="s">
        <v>29</v>
      </c>
      <c r="C21" s="20">
        <v>20</v>
      </c>
      <c r="D21" s="20">
        <v>11</v>
      </c>
      <c r="E21" s="20">
        <v>216</v>
      </c>
      <c r="F21" s="20">
        <v>21</v>
      </c>
      <c r="G21" s="20">
        <v>1149</v>
      </c>
      <c r="H21" s="20">
        <v>62</v>
      </c>
      <c r="I21" s="20">
        <v>1136</v>
      </c>
      <c r="J21" s="20">
        <v>63</v>
      </c>
      <c r="K21" s="20">
        <v>66</v>
      </c>
      <c r="L21" s="20">
        <v>5</v>
      </c>
      <c r="M21" s="20">
        <v>605</v>
      </c>
      <c r="N21" s="20">
        <v>42</v>
      </c>
      <c r="O21" s="20">
        <v>62</v>
      </c>
      <c r="P21" s="20">
        <v>23</v>
      </c>
      <c r="Q21" s="20">
        <v>3254</v>
      </c>
      <c r="R21" s="20">
        <v>227</v>
      </c>
      <c r="S21" s="20">
        <v>244</v>
      </c>
      <c r="T21" s="20">
        <v>2</v>
      </c>
      <c r="U21" s="20">
        <v>4</v>
      </c>
      <c r="V21" s="20">
        <v>0</v>
      </c>
      <c r="W21" s="20">
        <v>49</v>
      </c>
      <c r="X21" s="20">
        <v>2</v>
      </c>
      <c r="Y21" s="20">
        <v>6</v>
      </c>
      <c r="Z21" s="20">
        <v>0</v>
      </c>
      <c r="AA21" s="20">
        <v>68</v>
      </c>
      <c r="AB21" s="20">
        <v>2</v>
      </c>
      <c r="AC21" s="20">
        <v>292</v>
      </c>
      <c r="AD21" s="20">
        <v>3</v>
      </c>
      <c r="AE21" s="20">
        <v>12</v>
      </c>
      <c r="AF21" s="20">
        <v>0</v>
      </c>
      <c r="AG21" s="20">
        <v>160</v>
      </c>
      <c r="AH21" s="20">
        <v>1</v>
      </c>
      <c r="AI21" s="20">
        <v>835</v>
      </c>
      <c r="AJ21" s="20">
        <v>10</v>
      </c>
    </row>
    <row r="22" spans="2:36" ht="20.100000000000001" customHeight="1" thickBot="1" x14ac:dyDescent="0.25">
      <c r="B22" s="4" t="s">
        <v>30</v>
      </c>
      <c r="C22" s="20">
        <v>59</v>
      </c>
      <c r="D22" s="20">
        <v>5</v>
      </c>
      <c r="E22" s="20">
        <v>64</v>
      </c>
      <c r="F22" s="20">
        <v>2</v>
      </c>
      <c r="G22" s="20">
        <v>2036</v>
      </c>
      <c r="H22" s="20">
        <v>165</v>
      </c>
      <c r="I22" s="20">
        <v>1918</v>
      </c>
      <c r="J22" s="20">
        <v>172</v>
      </c>
      <c r="K22" s="20">
        <v>60</v>
      </c>
      <c r="L22" s="20">
        <v>17</v>
      </c>
      <c r="M22" s="20">
        <v>129</v>
      </c>
      <c r="N22" s="20">
        <v>28</v>
      </c>
      <c r="O22" s="20">
        <v>101</v>
      </c>
      <c r="P22" s="20">
        <v>14</v>
      </c>
      <c r="Q22" s="20">
        <v>4367</v>
      </c>
      <c r="R22" s="20">
        <v>403</v>
      </c>
      <c r="S22" s="20">
        <v>406</v>
      </c>
      <c r="T22" s="20">
        <v>8</v>
      </c>
      <c r="U22" s="20">
        <v>4</v>
      </c>
      <c r="V22" s="20">
        <v>0</v>
      </c>
      <c r="W22" s="20">
        <v>131</v>
      </c>
      <c r="X22" s="20">
        <v>5</v>
      </c>
      <c r="Y22" s="20">
        <v>36</v>
      </c>
      <c r="Z22" s="20">
        <v>0</v>
      </c>
      <c r="AA22" s="20">
        <v>140</v>
      </c>
      <c r="AB22" s="20">
        <v>9</v>
      </c>
      <c r="AC22" s="20">
        <v>526</v>
      </c>
      <c r="AD22" s="20">
        <v>17</v>
      </c>
      <c r="AE22" s="20">
        <v>1</v>
      </c>
      <c r="AF22" s="20">
        <v>0</v>
      </c>
      <c r="AG22" s="20">
        <v>304</v>
      </c>
      <c r="AH22" s="20">
        <v>39</v>
      </c>
      <c r="AI22" s="20">
        <v>1548</v>
      </c>
      <c r="AJ22" s="20">
        <v>78</v>
      </c>
    </row>
    <row r="23" spans="2:36" ht="20.100000000000001" customHeight="1" thickBot="1" x14ac:dyDescent="0.25">
      <c r="B23" s="4" t="s">
        <v>31</v>
      </c>
      <c r="C23" s="20">
        <v>76</v>
      </c>
      <c r="D23" s="20">
        <v>98</v>
      </c>
      <c r="E23" s="20">
        <v>211</v>
      </c>
      <c r="F23" s="20">
        <v>358</v>
      </c>
      <c r="G23" s="20">
        <v>2239</v>
      </c>
      <c r="H23" s="20">
        <v>1308</v>
      </c>
      <c r="I23" s="20">
        <v>2152</v>
      </c>
      <c r="J23" s="20">
        <v>1199</v>
      </c>
      <c r="K23" s="20">
        <v>88</v>
      </c>
      <c r="L23" s="20">
        <v>48</v>
      </c>
      <c r="M23" s="20">
        <v>393</v>
      </c>
      <c r="N23" s="20">
        <v>312</v>
      </c>
      <c r="O23" s="20">
        <v>488</v>
      </c>
      <c r="P23" s="20">
        <v>133</v>
      </c>
      <c r="Q23" s="20">
        <v>5647</v>
      </c>
      <c r="R23" s="20">
        <v>3456</v>
      </c>
      <c r="S23" s="20">
        <v>573</v>
      </c>
      <c r="T23" s="20">
        <v>31</v>
      </c>
      <c r="U23" s="20">
        <v>3</v>
      </c>
      <c r="V23" s="20">
        <v>9</v>
      </c>
      <c r="W23" s="20">
        <v>135</v>
      </c>
      <c r="X23" s="20">
        <v>18</v>
      </c>
      <c r="Y23" s="20">
        <v>37</v>
      </c>
      <c r="Z23" s="20">
        <v>1</v>
      </c>
      <c r="AA23" s="20">
        <v>172</v>
      </c>
      <c r="AB23" s="20">
        <v>18</v>
      </c>
      <c r="AC23" s="20">
        <v>656</v>
      </c>
      <c r="AD23" s="20">
        <v>44</v>
      </c>
      <c r="AE23" s="20">
        <v>44</v>
      </c>
      <c r="AF23" s="20">
        <v>3</v>
      </c>
      <c r="AG23" s="20">
        <v>358</v>
      </c>
      <c r="AH23" s="20">
        <v>33</v>
      </c>
      <c r="AI23" s="20">
        <v>1978</v>
      </c>
      <c r="AJ23" s="20">
        <v>157</v>
      </c>
    </row>
    <row r="24" spans="2:36" ht="20.100000000000001" customHeight="1" thickBot="1" x14ac:dyDescent="0.25">
      <c r="B24" s="4" t="s">
        <v>32</v>
      </c>
      <c r="C24" s="20">
        <v>24</v>
      </c>
      <c r="D24" s="20">
        <v>11</v>
      </c>
      <c r="E24" s="20">
        <v>56</v>
      </c>
      <c r="F24" s="20">
        <v>22</v>
      </c>
      <c r="G24" s="20">
        <v>364</v>
      </c>
      <c r="H24" s="20">
        <v>64</v>
      </c>
      <c r="I24" s="20">
        <v>418</v>
      </c>
      <c r="J24" s="20">
        <v>73</v>
      </c>
      <c r="K24" s="20">
        <v>52</v>
      </c>
      <c r="L24" s="20">
        <v>2</v>
      </c>
      <c r="M24" s="20">
        <v>157</v>
      </c>
      <c r="N24" s="20">
        <v>27</v>
      </c>
      <c r="O24" s="20">
        <v>23</v>
      </c>
      <c r="P24" s="20">
        <v>9</v>
      </c>
      <c r="Q24" s="20">
        <v>1094</v>
      </c>
      <c r="R24" s="20">
        <v>208</v>
      </c>
      <c r="S24" s="20">
        <v>72</v>
      </c>
      <c r="T24" s="20">
        <v>2</v>
      </c>
      <c r="U24" s="20">
        <v>0</v>
      </c>
      <c r="V24" s="20">
        <v>0</v>
      </c>
      <c r="W24" s="20">
        <v>17</v>
      </c>
      <c r="X24" s="20">
        <v>0</v>
      </c>
      <c r="Y24" s="20">
        <v>5</v>
      </c>
      <c r="Z24" s="20">
        <v>0</v>
      </c>
      <c r="AA24" s="20">
        <v>52</v>
      </c>
      <c r="AB24" s="20">
        <v>0</v>
      </c>
      <c r="AC24" s="20">
        <v>93</v>
      </c>
      <c r="AD24" s="20">
        <v>2</v>
      </c>
      <c r="AE24" s="20">
        <v>1</v>
      </c>
      <c r="AF24" s="20">
        <v>0</v>
      </c>
      <c r="AG24" s="20">
        <v>57</v>
      </c>
      <c r="AH24" s="20">
        <v>1</v>
      </c>
      <c r="AI24" s="20">
        <v>297</v>
      </c>
      <c r="AJ24" s="20">
        <v>5</v>
      </c>
    </row>
    <row r="25" spans="2:36" ht="20.100000000000001" customHeight="1" thickBot="1" x14ac:dyDescent="0.25">
      <c r="B25" s="4" t="s">
        <v>33</v>
      </c>
      <c r="C25" s="20">
        <v>79</v>
      </c>
      <c r="D25" s="20">
        <v>17</v>
      </c>
      <c r="E25" s="20">
        <v>41</v>
      </c>
      <c r="F25" s="20">
        <v>12</v>
      </c>
      <c r="G25" s="20">
        <v>984</v>
      </c>
      <c r="H25" s="20">
        <v>184</v>
      </c>
      <c r="I25" s="20">
        <v>994</v>
      </c>
      <c r="J25" s="20">
        <v>178</v>
      </c>
      <c r="K25" s="20">
        <v>56</v>
      </c>
      <c r="L25" s="20">
        <v>12</v>
      </c>
      <c r="M25" s="20">
        <v>149</v>
      </c>
      <c r="N25" s="20">
        <v>50</v>
      </c>
      <c r="O25" s="20">
        <v>56</v>
      </c>
      <c r="P25" s="20">
        <v>3</v>
      </c>
      <c r="Q25" s="20">
        <v>2359</v>
      </c>
      <c r="R25" s="20">
        <v>456</v>
      </c>
      <c r="S25" s="20">
        <v>172</v>
      </c>
      <c r="T25" s="20">
        <v>22</v>
      </c>
      <c r="U25" s="20">
        <v>5</v>
      </c>
      <c r="V25" s="20">
        <v>0</v>
      </c>
      <c r="W25" s="20">
        <v>29</v>
      </c>
      <c r="X25" s="20">
        <v>3</v>
      </c>
      <c r="Y25" s="20">
        <v>4</v>
      </c>
      <c r="Z25" s="20">
        <v>0</v>
      </c>
      <c r="AA25" s="20">
        <v>82</v>
      </c>
      <c r="AB25" s="20">
        <v>3</v>
      </c>
      <c r="AC25" s="20">
        <v>203</v>
      </c>
      <c r="AD25" s="20">
        <v>23</v>
      </c>
      <c r="AE25" s="20">
        <v>6</v>
      </c>
      <c r="AF25" s="20">
        <v>0</v>
      </c>
      <c r="AG25" s="20">
        <v>119</v>
      </c>
      <c r="AH25" s="20">
        <v>4</v>
      </c>
      <c r="AI25" s="20">
        <v>620</v>
      </c>
      <c r="AJ25" s="20">
        <v>55</v>
      </c>
    </row>
    <row r="26" spans="2:36" ht="20.100000000000001" customHeight="1" thickBot="1" x14ac:dyDescent="0.25">
      <c r="B26" s="4" t="s">
        <v>34</v>
      </c>
      <c r="C26" s="20">
        <v>39</v>
      </c>
      <c r="D26" s="20">
        <v>25</v>
      </c>
      <c r="E26" s="20">
        <v>596</v>
      </c>
      <c r="F26" s="20">
        <v>12</v>
      </c>
      <c r="G26" s="20">
        <v>2101</v>
      </c>
      <c r="H26" s="20">
        <v>272</v>
      </c>
      <c r="I26" s="20">
        <v>2134</v>
      </c>
      <c r="J26" s="20">
        <v>252</v>
      </c>
      <c r="K26" s="20">
        <v>72</v>
      </c>
      <c r="L26" s="20">
        <v>3</v>
      </c>
      <c r="M26" s="20">
        <v>311</v>
      </c>
      <c r="N26" s="20">
        <v>13</v>
      </c>
      <c r="O26" s="20">
        <v>199</v>
      </c>
      <c r="P26" s="20">
        <v>9</v>
      </c>
      <c r="Q26" s="20">
        <v>5452</v>
      </c>
      <c r="R26" s="20">
        <v>586</v>
      </c>
      <c r="S26" s="20">
        <v>641</v>
      </c>
      <c r="T26" s="20">
        <v>0</v>
      </c>
      <c r="U26" s="20">
        <v>0</v>
      </c>
      <c r="V26" s="20">
        <v>0</v>
      </c>
      <c r="W26" s="20">
        <v>90</v>
      </c>
      <c r="X26" s="20">
        <v>2</v>
      </c>
      <c r="Y26" s="20">
        <v>20</v>
      </c>
      <c r="Z26" s="20">
        <v>0</v>
      </c>
      <c r="AA26" s="20">
        <v>88</v>
      </c>
      <c r="AB26" s="20">
        <v>0</v>
      </c>
      <c r="AC26" s="20">
        <v>658</v>
      </c>
      <c r="AD26" s="20">
        <v>0</v>
      </c>
      <c r="AE26" s="20">
        <v>25</v>
      </c>
      <c r="AF26" s="20">
        <v>2</v>
      </c>
      <c r="AG26" s="20">
        <v>454</v>
      </c>
      <c r="AH26" s="20">
        <v>4</v>
      </c>
      <c r="AI26" s="20">
        <v>1976</v>
      </c>
      <c r="AJ26" s="20">
        <v>8</v>
      </c>
    </row>
    <row r="27" spans="2:36" ht="20.100000000000001" customHeight="1" thickBot="1" x14ac:dyDescent="0.25">
      <c r="B27" s="4" t="s">
        <v>35</v>
      </c>
      <c r="C27" s="20">
        <v>89</v>
      </c>
      <c r="D27" s="20">
        <v>29</v>
      </c>
      <c r="E27" s="20">
        <v>276</v>
      </c>
      <c r="F27" s="20">
        <v>14</v>
      </c>
      <c r="G27" s="20">
        <v>871</v>
      </c>
      <c r="H27" s="20">
        <v>239</v>
      </c>
      <c r="I27" s="20">
        <v>711</v>
      </c>
      <c r="J27" s="20">
        <v>230</v>
      </c>
      <c r="K27" s="20">
        <v>33</v>
      </c>
      <c r="L27" s="20">
        <v>6</v>
      </c>
      <c r="M27" s="20">
        <v>473</v>
      </c>
      <c r="N27" s="20">
        <v>148</v>
      </c>
      <c r="O27" s="20">
        <v>147</v>
      </c>
      <c r="P27" s="20">
        <v>110</v>
      </c>
      <c r="Q27" s="20">
        <v>2600</v>
      </c>
      <c r="R27" s="20">
        <v>776</v>
      </c>
      <c r="S27" s="20">
        <v>243</v>
      </c>
      <c r="T27" s="20">
        <v>36</v>
      </c>
      <c r="U27" s="20">
        <v>6</v>
      </c>
      <c r="V27" s="20">
        <v>0</v>
      </c>
      <c r="W27" s="20">
        <v>31</v>
      </c>
      <c r="X27" s="20">
        <v>5</v>
      </c>
      <c r="Y27" s="20">
        <v>3</v>
      </c>
      <c r="Z27" s="20">
        <v>0</v>
      </c>
      <c r="AA27" s="20">
        <v>19</v>
      </c>
      <c r="AB27" s="20">
        <v>0</v>
      </c>
      <c r="AC27" s="20">
        <v>325</v>
      </c>
      <c r="AD27" s="20">
        <v>34</v>
      </c>
      <c r="AE27" s="20">
        <v>0</v>
      </c>
      <c r="AF27" s="20">
        <v>0</v>
      </c>
      <c r="AG27" s="20">
        <v>151</v>
      </c>
      <c r="AH27" s="20">
        <v>34</v>
      </c>
      <c r="AI27" s="20">
        <v>778</v>
      </c>
      <c r="AJ27" s="20">
        <v>109</v>
      </c>
    </row>
    <row r="28" spans="2:36" ht="20.100000000000001" customHeight="1" thickBot="1" x14ac:dyDescent="0.25">
      <c r="B28" s="4" t="s">
        <v>36</v>
      </c>
      <c r="C28" s="20">
        <v>58</v>
      </c>
      <c r="D28" s="20">
        <v>1</v>
      </c>
      <c r="E28" s="20">
        <v>29</v>
      </c>
      <c r="F28" s="20">
        <v>0</v>
      </c>
      <c r="G28" s="20">
        <v>242</v>
      </c>
      <c r="H28" s="20">
        <v>9</v>
      </c>
      <c r="I28" s="20">
        <v>225</v>
      </c>
      <c r="J28" s="20">
        <v>11</v>
      </c>
      <c r="K28" s="20">
        <v>15</v>
      </c>
      <c r="L28" s="20">
        <v>2</v>
      </c>
      <c r="M28" s="20">
        <v>90</v>
      </c>
      <c r="N28" s="20">
        <v>0</v>
      </c>
      <c r="O28" s="20">
        <v>124</v>
      </c>
      <c r="P28" s="20">
        <v>0</v>
      </c>
      <c r="Q28" s="20">
        <v>783</v>
      </c>
      <c r="R28" s="20">
        <v>23</v>
      </c>
      <c r="S28" s="20">
        <v>34</v>
      </c>
      <c r="T28" s="20">
        <v>0</v>
      </c>
      <c r="U28" s="20">
        <v>0</v>
      </c>
      <c r="V28" s="20">
        <v>0</v>
      </c>
      <c r="W28" s="20">
        <v>2</v>
      </c>
      <c r="X28" s="20">
        <v>0</v>
      </c>
      <c r="Y28" s="20">
        <v>0</v>
      </c>
      <c r="Z28" s="20">
        <v>0</v>
      </c>
      <c r="AA28" s="20">
        <v>18</v>
      </c>
      <c r="AB28" s="20">
        <v>0</v>
      </c>
      <c r="AC28" s="20">
        <v>48</v>
      </c>
      <c r="AD28" s="20">
        <v>1</v>
      </c>
      <c r="AE28" s="20">
        <v>2</v>
      </c>
      <c r="AF28" s="20">
        <v>0</v>
      </c>
      <c r="AG28" s="20">
        <v>33</v>
      </c>
      <c r="AH28" s="20">
        <v>1</v>
      </c>
      <c r="AI28" s="20">
        <v>137</v>
      </c>
      <c r="AJ28" s="20">
        <v>2</v>
      </c>
    </row>
    <row r="29" spans="2:36" ht="20.100000000000001" customHeight="1" thickBot="1" x14ac:dyDescent="0.25">
      <c r="B29" s="5" t="s">
        <v>37</v>
      </c>
      <c r="C29" s="20">
        <v>9</v>
      </c>
      <c r="D29" s="20">
        <v>19</v>
      </c>
      <c r="E29" s="20">
        <v>22</v>
      </c>
      <c r="F29" s="20">
        <v>1</v>
      </c>
      <c r="G29" s="20">
        <v>338</v>
      </c>
      <c r="H29" s="20">
        <v>86</v>
      </c>
      <c r="I29" s="20">
        <v>278</v>
      </c>
      <c r="J29" s="20">
        <v>77</v>
      </c>
      <c r="K29" s="20">
        <v>2</v>
      </c>
      <c r="L29" s="20">
        <v>5</v>
      </c>
      <c r="M29" s="20">
        <v>84</v>
      </c>
      <c r="N29" s="20">
        <v>42</v>
      </c>
      <c r="O29" s="20">
        <v>13</v>
      </c>
      <c r="P29" s="20">
        <v>11</v>
      </c>
      <c r="Q29" s="20">
        <v>746</v>
      </c>
      <c r="R29" s="20">
        <v>241</v>
      </c>
      <c r="S29" s="20">
        <v>20</v>
      </c>
      <c r="T29" s="20">
        <v>7</v>
      </c>
      <c r="U29" s="20">
        <v>0</v>
      </c>
      <c r="V29" s="20">
        <v>0</v>
      </c>
      <c r="W29" s="20">
        <v>9</v>
      </c>
      <c r="X29" s="20">
        <v>4</v>
      </c>
      <c r="Y29" s="20">
        <v>3</v>
      </c>
      <c r="Z29" s="20">
        <v>0</v>
      </c>
      <c r="AA29" s="20">
        <v>20</v>
      </c>
      <c r="AB29" s="20">
        <v>3</v>
      </c>
      <c r="AC29" s="20">
        <v>30</v>
      </c>
      <c r="AD29" s="20">
        <v>12</v>
      </c>
      <c r="AE29" s="20">
        <v>3</v>
      </c>
      <c r="AF29" s="20">
        <v>2</v>
      </c>
      <c r="AG29" s="20">
        <v>21</v>
      </c>
      <c r="AH29" s="20">
        <v>3</v>
      </c>
      <c r="AI29" s="20">
        <v>106</v>
      </c>
      <c r="AJ29" s="20">
        <v>31</v>
      </c>
    </row>
    <row r="30" spans="2:36" ht="20.100000000000001" customHeight="1" thickBot="1" x14ac:dyDescent="0.25">
      <c r="B30" s="6" t="s">
        <v>38</v>
      </c>
      <c r="C30" s="21">
        <v>2</v>
      </c>
      <c r="D30" s="21">
        <v>1</v>
      </c>
      <c r="E30" s="21">
        <v>0</v>
      </c>
      <c r="F30" s="21">
        <v>0</v>
      </c>
      <c r="G30" s="21">
        <v>162</v>
      </c>
      <c r="H30" s="21">
        <v>5</v>
      </c>
      <c r="I30" s="21">
        <v>173</v>
      </c>
      <c r="J30" s="21">
        <v>5</v>
      </c>
      <c r="K30" s="21">
        <v>19</v>
      </c>
      <c r="L30" s="21">
        <v>1</v>
      </c>
      <c r="M30" s="21">
        <v>49</v>
      </c>
      <c r="N30" s="21">
        <v>0</v>
      </c>
      <c r="O30" s="21">
        <v>0</v>
      </c>
      <c r="P30" s="21">
        <v>3</v>
      </c>
      <c r="Q30" s="21">
        <v>405</v>
      </c>
      <c r="R30" s="21">
        <v>15</v>
      </c>
      <c r="S30" s="21">
        <v>42</v>
      </c>
      <c r="T30" s="21">
        <v>0</v>
      </c>
      <c r="U30" s="21">
        <v>0</v>
      </c>
      <c r="V30" s="21">
        <v>0</v>
      </c>
      <c r="W30" s="21">
        <v>5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54</v>
      </c>
      <c r="AD30" s="21">
        <v>0</v>
      </c>
      <c r="AE30" s="21">
        <v>1</v>
      </c>
      <c r="AF30" s="21">
        <v>0</v>
      </c>
      <c r="AG30" s="21">
        <v>28</v>
      </c>
      <c r="AH30" s="21">
        <v>0</v>
      </c>
      <c r="AI30" s="21">
        <v>130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770</v>
      </c>
      <c r="D31" s="9">
        <f t="shared" ref="D31:AJ31" si="0">SUM(D14:D30)</f>
        <v>772</v>
      </c>
      <c r="E31" s="9">
        <f t="shared" si="0"/>
        <v>2268</v>
      </c>
      <c r="F31" s="9">
        <f t="shared" si="0"/>
        <v>796</v>
      </c>
      <c r="G31" s="9">
        <f t="shared" si="0"/>
        <v>17698</v>
      </c>
      <c r="H31" s="9">
        <f t="shared" si="0"/>
        <v>6146</v>
      </c>
      <c r="I31" s="9">
        <f t="shared" si="0"/>
        <v>17079</v>
      </c>
      <c r="J31" s="9">
        <f t="shared" si="0"/>
        <v>5768</v>
      </c>
      <c r="K31" s="9">
        <f t="shared" si="0"/>
        <v>1725</v>
      </c>
      <c r="L31" s="9">
        <f t="shared" si="0"/>
        <v>606</v>
      </c>
      <c r="M31" s="9">
        <f t="shared" si="0"/>
        <v>3825</v>
      </c>
      <c r="N31" s="9">
        <f t="shared" si="0"/>
        <v>1271</v>
      </c>
      <c r="O31" s="9">
        <f t="shared" si="0"/>
        <v>1848</v>
      </c>
      <c r="P31" s="9">
        <f t="shared" si="0"/>
        <v>1108</v>
      </c>
      <c r="Q31" s="9">
        <f t="shared" si="0"/>
        <v>45213</v>
      </c>
      <c r="R31" s="9">
        <f t="shared" si="0"/>
        <v>16467</v>
      </c>
      <c r="S31" s="9">
        <f t="shared" si="0"/>
        <v>4195</v>
      </c>
      <c r="T31" s="9">
        <f t="shared" si="0"/>
        <v>227</v>
      </c>
      <c r="U31" s="9">
        <f t="shared" si="0"/>
        <v>41</v>
      </c>
      <c r="V31" s="9">
        <f t="shared" si="0"/>
        <v>15</v>
      </c>
      <c r="W31" s="9">
        <f t="shared" si="0"/>
        <v>761</v>
      </c>
      <c r="X31" s="9">
        <f t="shared" si="0"/>
        <v>86</v>
      </c>
      <c r="Y31" s="9">
        <f t="shared" si="0"/>
        <v>182</v>
      </c>
      <c r="Z31" s="9">
        <f t="shared" si="0"/>
        <v>13</v>
      </c>
      <c r="AA31" s="9">
        <f t="shared" si="0"/>
        <v>1081</v>
      </c>
      <c r="AB31" s="9">
        <f t="shared" si="0"/>
        <v>53</v>
      </c>
      <c r="AC31" s="9">
        <f t="shared" si="0"/>
        <v>5087</v>
      </c>
      <c r="AD31" s="9">
        <f t="shared" si="0"/>
        <v>311</v>
      </c>
      <c r="AE31" s="9">
        <f t="shared" si="0"/>
        <v>129</v>
      </c>
      <c r="AF31" s="9">
        <f t="shared" si="0"/>
        <v>20</v>
      </c>
      <c r="AG31" s="9">
        <f t="shared" si="0"/>
        <v>2996</v>
      </c>
      <c r="AH31" s="9">
        <f t="shared" si="0"/>
        <v>191</v>
      </c>
      <c r="AI31" s="9">
        <f t="shared" si="0"/>
        <v>14472</v>
      </c>
      <c r="AJ31" s="9">
        <f t="shared" si="0"/>
        <v>916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33"/>
  <sheetViews>
    <sheetView topLeftCell="H1"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91" t="s">
        <v>224</v>
      </c>
      <c r="D12" s="92"/>
      <c r="E12" s="92"/>
      <c r="F12" s="92"/>
      <c r="G12" s="92"/>
      <c r="H12" s="92"/>
      <c r="I12" s="92"/>
      <c r="J12" s="92"/>
    </row>
    <row r="13" spans="2:10" ht="57.75" thickBot="1" x14ac:dyDescent="0.25">
      <c r="B13" s="15"/>
      <c r="C13" s="35" t="s">
        <v>158</v>
      </c>
      <c r="D13" s="36" t="s">
        <v>159</v>
      </c>
      <c r="E13" s="36" t="s">
        <v>160</v>
      </c>
      <c r="F13" s="36" t="s">
        <v>161</v>
      </c>
      <c r="G13" s="36" t="s">
        <v>162</v>
      </c>
      <c r="H13" s="35" t="s">
        <v>261</v>
      </c>
      <c r="I13" s="36" t="s">
        <v>163</v>
      </c>
      <c r="J13" s="36" t="s">
        <v>250</v>
      </c>
    </row>
    <row r="14" spans="2:10" ht="20.100000000000001" customHeight="1" thickBot="1" x14ac:dyDescent="0.25">
      <c r="B14" s="3" t="s">
        <v>22</v>
      </c>
      <c r="C14" s="19">
        <v>7978</v>
      </c>
      <c r="D14" s="19">
        <v>5935</v>
      </c>
      <c r="E14" s="19">
        <v>66</v>
      </c>
      <c r="F14" s="19">
        <v>1968</v>
      </c>
      <c r="G14" s="19">
        <v>9</v>
      </c>
      <c r="H14" s="19">
        <v>38</v>
      </c>
      <c r="I14" s="19">
        <v>6106</v>
      </c>
      <c r="J14" s="19">
        <v>1872</v>
      </c>
    </row>
    <row r="15" spans="2:10" ht="20.100000000000001" customHeight="1" thickBot="1" x14ac:dyDescent="0.25">
      <c r="B15" s="4" t="s">
        <v>23</v>
      </c>
      <c r="C15" s="20">
        <v>752</v>
      </c>
      <c r="D15" s="20">
        <v>437</v>
      </c>
      <c r="E15" s="20">
        <v>17</v>
      </c>
      <c r="F15" s="20">
        <v>288</v>
      </c>
      <c r="G15" s="20">
        <v>10</v>
      </c>
      <c r="H15" s="20">
        <v>11</v>
      </c>
      <c r="I15" s="20">
        <v>461</v>
      </c>
      <c r="J15" s="20">
        <v>291</v>
      </c>
    </row>
    <row r="16" spans="2:10" ht="20.100000000000001" customHeight="1" thickBot="1" x14ac:dyDescent="0.25">
      <c r="B16" s="4" t="s">
        <v>24</v>
      </c>
      <c r="C16" s="20">
        <v>726</v>
      </c>
      <c r="D16" s="20">
        <v>555</v>
      </c>
      <c r="E16" s="20">
        <v>5</v>
      </c>
      <c r="F16" s="20">
        <v>150</v>
      </c>
      <c r="G16" s="20">
        <v>16</v>
      </c>
      <c r="H16" s="20">
        <v>10</v>
      </c>
      <c r="I16" s="20">
        <v>573</v>
      </c>
      <c r="J16" s="20">
        <v>153</v>
      </c>
    </row>
    <row r="17" spans="2:10" ht="20.100000000000001" customHeight="1" thickBot="1" x14ac:dyDescent="0.25">
      <c r="B17" s="4" t="s">
        <v>25</v>
      </c>
      <c r="C17" s="20">
        <v>1179</v>
      </c>
      <c r="D17" s="20">
        <v>604</v>
      </c>
      <c r="E17" s="20">
        <v>18</v>
      </c>
      <c r="F17" s="20">
        <v>552</v>
      </c>
      <c r="G17" s="20">
        <v>5</v>
      </c>
      <c r="H17" s="20">
        <v>0</v>
      </c>
      <c r="I17" s="20">
        <v>594</v>
      </c>
      <c r="J17" s="20">
        <v>585</v>
      </c>
    </row>
    <row r="18" spans="2:10" ht="20.100000000000001" customHeight="1" thickBot="1" x14ac:dyDescent="0.25">
      <c r="B18" s="4" t="s">
        <v>26</v>
      </c>
      <c r="C18" s="20">
        <v>2225</v>
      </c>
      <c r="D18" s="20">
        <v>1708</v>
      </c>
      <c r="E18" s="20">
        <v>21</v>
      </c>
      <c r="F18" s="20">
        <v>467</v>
      </c>
      <c r="G18" s="20">
        <v>29</v>
      </c>
      <c r="H18" s="20">
        <v>3</v>
      </c>
      <c r="I18" s="20">
        <v>1764</v>
      </c>
      <c r="J18" s="20">
        <v>461</v>
      </c>
    </row>
    <row r="19" spans="2:10" ht="20.100000000000001" customHeight="1" thickBot="1" x14ac:dyDescent="0.25">
      <c r="B19" s="4" t="s">
        <v>27</v>
      </c>
      <c r="C19" s="20">
        <v>285</v>
      </c>
      <c r="D19" s="20">
        <v>216</v>
      </c>
      <c r="E19" s="20">
        <v>0</v>
      </c>
      <c r="F19" s="20">
        <v>67</v>
      </c>
      <c r="G19" s="20">
        <v>2</v>
      </c>
      <c r="H19" s="20">
        <v>0</v>
      </c>
      <c r="I19" s="20">
        <v>236</v>
      </c>
      <c r="J19" s="20">
        <v>49</v>
      </c>
    </row>
    <row r="20" spans="2:10" ht="20.100000000000001" customHeight="1" thickBot="1" x14ac:dyDescent="0.25">
      <c r="B20" s="4" t="s">
        <v>28</v>
      </c>
      <c r="C20" s="20">
        <v>1425</v>
      </c>
      <c r="D20" s="20">
        <v>1034</v>
      </c>
      <c r="E20" s="20">
        <v>11</v>
      </c>
      <c r="F20" s="20">
        <v>373</v>
      </c>
      <c r="G20" s="20">
        <v>7</v>
      </c>
      <c r="H20" s="20">
        <v>3</v>
      </c>
      <c r="I20" s="20">
        <v>1040</v>
      </c>
      <c r="J20" s="20">
        <v>385</v>
      </c>
    </row>
    <row r="21" spans="2:10" ht="20.100000000000001" customHeight="1" thickBot="1" x14ac:dyDescent="0.25">
      <c r="B21" s="4" t="s">
        <v>29</v>
      </c>
      <c r="C21" s="20">
        <v>1578</v>
      </c>
      <c r="D21" s="20">
        <v>961</v>
      </c>
      <c r="E21" s="20">
        <v>52</v>
      </c>
      <c r="F21" s="20">
        <v>549</v>
      </c>
      <c r="G21" s="20">
        <v>16</v>
      </c>
      <c r="H21" s="20">
        <v>13</v>
      </c>
      <c r="I21" s="20">
        <v>1019</v>
      </c>
      <c r="J21" s="20">
        <v>559</v>
      </c>
    </row>
    <row r="22" spans="2:10" ht="20.100000000000001" customHeight="1" thickBot="1" x14ac:dyDescent="0.25">
      <c r="B22" s="4" t="s">
        <v>30</v>
      </c>
      <c r="C22" s="20">
        <v>4711</v>
      </c>
      <c r="D22" s="20">
        <v>2682</v>
      </c>
      <c r="E22" s="20">
        <v>32</v>
      </c>
      <c r="F22" s="20">
        <v>1914</v>
      </c>
      <c r="G22" s="20">
        <v>83</v>
      </c>
      <c r="H22" s="20">
        <v>34</v>
      </c>
      <c r="I22" s="20">
        <v>2623</v>
      </c>
      <c r="J22" s="20">
        <v>2088</v>
      </c>
    </row>
    <row r="23" spans="2:10" ht="20.100000000000001" customHeight="1" thickBot="1" x14ac:dyDescent="0.25">
      <c r="B23" s="4" t="s">
        <v>31</v>
      </c>
      <c r="C23" s="20">
        <v>4755</v>
      </c>
      <c r="D23" s="20">
        <v>3003</v>
      </c>
      <c r="E23" s="20">
        <v>40</v>
      </c>
      <c r="F23" s="20">
        <v>1678</v>
      </c>
      <c r="G23" s="20">
        <v>34</v>
      </c>
      <c r="H23" s="20">
        <v>53</v>
      </c>
      <c r="I23" s="20">
        <v>3025</v>
      </c>
      <c r="J23" s="20">
        <v>1730</v>
      </c>
    </row>
    <row r="24" spans="2:10" ht="20.100000000000001" customHeight="1" thickBot="1" x14ac:dyDescent="0.25">
      <c r="B24" s="4" t="s">
        <v>32</v>
      </c>
      <c r="C24" s="20">
        <v>667</v>
      </c>
      <c r="D24" s="20">
        <v>580</v>
      </c>
      <c r="E24" s="20">
        <v>8</v>
      </c>
      <c r="F24" s="20">
        <v>75</v>
      </c>
      <c r="G24" s="20">
        <v>4</v>
      </c>
      <c r="H24" s="20">
        <v>2</v>
      </c>
      <c r="I24" s="20">
        <v>601</v>
      </c>
      <c r="J24" s="20">
        <v>66</v>
      </c>
    </row>
    <row r="25" spans="2:10" ht="20.100000000000001" customHeight="1" thickBot="1" x14ac:dyDescent="0.25">
      <c r="B25" s="4" t="s">
        <v>33</v>
      </c>
      <c r="C25" s="20">
        <v>2009</v>
      </c>
      <c r="D25" s="20">
        <v>1615</v>
      </c>
      <c r="E25" s="20">
        <v>9</v>
      </c>
      <c r="F25" s="20">
        <v>383</v>
      </c>
      <c r="G25" s="20">
        <v>2</v>
      </c>
      <c r="H25" s="20">
        <v>55</v>
      </c>
      <c r="I25" s="20">
        <v>1649</v>
      </c>
      <c r="J25" s="20">
        <v>360</v>
      </c>
    </row>
    <row r="26" spans="2:10" ht="20.100000000000001" customHeight="1" thickBot="1" x14ac:dyDescent="0.25">
      <c r="B26" s="4" t="s">
        <v>34</v>
      </c>
      <c r="C26" s="20">
        <v>5119</v>
      </c>
      <c r="D26" s="20">
        <v>2987</v>
      </c>
      <c r="E26" s="20">
        <v>30</v>
      </c>
      <c r="F26" s="20">
        <v>2074</v>
      </c>
      <c r="G26" s="20">
        <v>28</v>
      </c>
      <c r="H26" s="20">
        <v>11</v>
      </c>
      <c r="I26" s="20">
        <v>2953</v>
      </c>
      <c r="J26" s="20">
        <v>2166</v>
      </c>
    </row>
    <row r="27" spans="2:10" ht="20.100000000000001" customHeight="1" thickBot="1" x14ac:dyDescent="0.25">
      <c r="B27" s="4" t="s">
        <v>35</v>
      </c>
      <c r="C27" s="20">
        <v>1257</v>
      </c>
      <c r="D27" s="20">
        <v>738</v>
      </c>
      <c r="E27" s="20">
        <v>25</v>
      </c>
      <c r="F27" s="20">
        <v>491</v>
      </c>
      <c r="G27" s="20">
        <v>3</v>
      </c>
      <c r="H27" s="20">
        <v>18</v>
      </c>
      <c r="I27" s="20">
        <v>751</v>
      </c>
      <c r="J27" s="20">
        <v>506</v>
      </c>
    </row>
    <row r="28" spans="2:10" ht="20.100000000000001" customHeight="1" thickBot="1" x14ac:dyDescent="0.25">
      <c r="B28" s="4" t="s">
        <v>36</v>
      </c>
      <c r="C28" s="20">
        <v>385</v>
      </c>
      <c r="D28" s="20">
        <v>213</v>
      </c>
      <c r="E28" s="20">
        <v>6</v>
      </c>
      <c r="F28" s="20">
        <v>161</v>
      </c>
      <c r="G28" s="20">
        <v>5</v>
      </c>
      <c r="H28" s="20">
        <v>1</v>
      </c>
      <c r="I28" s="20">
        <v>229</v>
      </c>
      <c r="J28" s="20">
        <v>156</v>
      </c>
    </row>
    <row r="29" spans="2:10" ht="20.100000000000001" customHeight="1" thickBot="1" x14ac:dyDescent="0.25">
      <c r="B29" s="5" t="s">
        <v>37</v>
      </c>
      <c r="C29" s="20">
        <v>560</v>
      </c>
      <c r="D29" s="20">
        <v>344</v>
      </c>
      <c r="E29" s="20">
        <v>15</v>
      </c>
      <c r="F29" s="20">
        <v>201</v>
      </c>
      <c r="G29" s="20">
        <v>0</v>
      </c>
      <c r="H29" s="20">
        <v>2</v>
      </c>
      <c r="I29" s="20">
        <v>347</v>
      </c>
      <c r="J29" s="20">
        <v>213</v>
      </c>
    </row>
    <row r="30" spans="2:10" ht="20.100000000000001" customHeight="1" thickBot="1" x14ac:dyDescent="0.25">
      <c r="B30" s="6" t="s">
        <v>38</v>
      </c>
      <c r="C30" s="21">
        <v>249</v>
      </c>
      <c r="D30" s="21">
        <v>157</v>
      </c>
      <c r="E30" s="21">
        <v>0</v>
      </c>
      <c r="F30" s="21">
        <v>91</v>
      </c>
      <c r="G30" s="21">
        <v>1</v>
      </c>
      <c r="H30" s="21">
        <v>7</v>
      </c>
      <c r="I30" s="21">
        <v>153</v>
      </c>
      <c r="J30" s="21">
        <v>96</v>
      </c>
    </row>
    <row r="31" spans="2:10" ht="20.100000000000001" customHeight="1" thickBot="1" x14ac:dyDescent="0.25">
      <c r="B31" s="7" t="s">
        <v>39</v>
      </c>
      <c r="C31" s="9">
        <f>SUM(C14:C30)</f>
        <v>35860</v>
      </c>
      <c r="D31" s="9">
        <f t="shared" ref="D31:G31" si="0">SUM(D14:D30)</f>
        <v>23769</v>
      </c>
      <c r="E31" s="9">
        <f t="shared" si="0"/>
        <v>355</v>
      </c>
      <c r="F31" s="9">
        <f t="shared" si="0"/>
        <v>11482</v>
      </c>
      <c r="G31" s="9">
        <f t="shared" si="0"/>
        <v>254</v>
      </c>
      <c r="H31" s="9">
        <f>SUM(H14:H30)</f>
        <v>261</v>
      </c>
      <c r="I31" s="9">
        <f t="shared" ref="I31" si="1">SUM(I14:I30)</f>
        <v>24124</v>
      </c>
      <c r="J31" s="9">
        <f>SUM(J14:J30)</f>
        <v>11736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3" t="s">
        <v>262</v>
      </c>
      <c r="C33" s="93"/>
      <c r="D33" s="93"/>
      <c r="E33" s="93"/>
      <c r="F33" s="93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91" t="s">
        <v>243</v>
      </c>
      <c r="C9" s="92"/>
    </row>
    <row r="10" spans="2:3" ht="20.100000000000001" customHeight="1" thickBot="1" x14ac:dyDescent="0.25">
      <c r="B10" s="3" t="s">
        <v>22</v>
      </c>
      <c r="C10" s="19">
        <v>3029</v>
      </c>
    </row>
    <row r="11" spans="2:3" ht="20.100000000000001" customHeight="1" thickBot="1" x14ac:dyDescent="0.25">
      <c r="B11" s="4" t="s">
        <v>23</v>
      </c>
      <c r="C11" s="20">
        <v>359</v>
      </c>
    </row>
    <row r="12" spans="2:3" ht="20.100000000000001" customHeight="1" thickBot="1" x14ac:dyDescent="0.25">
      <c r="B12" s="4" t="s">
        <v>24</v>
      </c>
      <c r="C12" s="20">
        <v>273</v>
      </c>
    </row>
    <row r="13" spans="2:3" ht="20.100000000000001" customHeight="1" thickBot="1" x14ac:dyDescent="0.25">
      <c r="B13" s="4" t="s">
        <v>25</v>
      </c>
      <c r="C13" s="20">
        <v>641</v>
      </c>
    </row>
    <row r="14" spans="2:3" ht="20.100000000000001" customHeight="1" thickBot="1" x14ac:dyDescent="0.25">
      <c r="B14" s="4" t="s">
        <v>26</v>
      </c>
      <c r="C14" s="20">
        <v>1760</v>
      </c>
    </row>
    <row r="15" spans="2:3" ht="20.100000000000001" customHeight="1" thickBot="1" x14ac:dyDescent="0.25">
      <c r="B15" s="4" t="s">
        <v>27</v>
      </c>
      <c r="C15" s="20">
        <v>158</v>
      </c>
    </row>
    <row r="16" spans="2:3" ht="20.100000000000001" customHeight="1" thickBot="1" x14ac:dyDescent="0.25">
      <c r="B16" s="4" t="s">
        <v>28</v>
      </c>
      <c r="C16" s="20">
        <v>336</v>
      </c>
    </row>
    <row r="17" spans="2:3" ht="20.100000000000001" customHeight="1" thickBot="1" x14ac:dyDescent="0.25">
      <c r="B17" s="4" t="s">
        <v>29</v>
      </c>
      <c r="C17" s="20">
        <v>523</v>
      </c>
    </row>
    <row r="18" spans="2:3" ht="20.100000000000001" customHeight="1" thickBot="1" x14ac:dyDescent="0.25">
      <c r="B18" s="4" t="s">
        <v>30</v>
      </c>
      <c r="C18" s="20">
        <v>923</v>
      </c>
    </row>
    <row r="19" spans="2:3" ht="20.100000000000001" customHeight="1" thickBot="1" x14ac:dyDescent="0.25">
      <c r="B19" s="4" t="s">
        <v>31</v>
      </c>
      <c r="C19" s="20">
        <v>2070</v>
      </c>
    </row>
    <row r="20" spans="2:3" ht="20.100000000000001" customHeight="1" thickBot="1" x14ac:dyDescent="0.25">
      <c r="B20" s="4" t="s">
        <v>32</v>
      </c>
      <c r="C20" s="20">
        <v>353</v>
      </c>
    </row>
    <row r="21" spans="2:3" ht="20.100000000000001" customHeight="1" thickBot="1" x14ac:dyDescent="0.25">
      <c r="B21" s="4" t="s">
        <v>33</v>
      </c>
      <c r="C21" s="20">
        <v>508</v>
      </c>
    </row>
    <row r="22" spans="2:3" ht="20.100000000000001" customHeight="1" thickBot="1" x14ac:dyDescent="0.25">
      <c r="B22" s="4" t="s">
        <v>34</v>
      </c>
      <c r="C22" s="20">
        <v>520</v>
      </c>
    </row>
    <row r="23" spans="2:3" ht="20.100000000000001" customHeight="1" thickBot="1" x14ac:dyDescent="0.25">
      <c r="B23" s="4" t="s">
        <v>35</v>
      </c>
      <c r="C23" s="20">
        <v>812</v>
      </c>
    </row>
    <row r="24" spans="2:3" ht="20.100000000000001" customHeight="1" thickBot="1" x14ac:dyDescent="0.25">
      <c r="B24" s="4" t="s">
        <v>36</v>
      </c>
      <c r="C24" s="20">
        <v>149</v>
      </c>
    </row>
    <row r="25" spans="2:3" ht="20.100000000000001" customHeight="1" thickBot="1" x14ac:dyDescent="0.25">
      <c r="B25" s="5" t="s">
        <v>37</v>
      </c>
      <c r="C25" s="20">
        <v>774</v>
      </c>
    </row>
    <row r="26" spans="2:3" ht="20.100000000000001" customHeight="1" thickBot="1" x14ac:dyDescent="0.25">
      <c r="B26" s="6" t="s">
        <v>38</v>
      </c>
      <c r="C26" s="21">
        <v>82</v>
      </c>
    </row>
    <row r="27" spans="2:3" ht="20.100000000000001" customHeight="1" thickBot="1" x14ac:dyDescent="0.25">
      <c r="B27" s="7" t="s">
        <v>39</v>
      </c>
      <c r="C27" s="9">
        <f>SUM(C10:C26)</f>
        <v>13270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91" t="s">
        <v>241</v>
      </c>
      <c r="D9" s="92"/>
      <c r="E9" s="92"/>
      <c r="F9" s="92"/>
      <c r="G9" s="92"/>
      <c r="H9" s="91" t="s">
        <v>242</v>
      </c>
      <c r="I9" s="92"/>
      <c r="J9" s="92"/>
      <c r="K9" s="92"/>
      <c r="L9" s="92"/>
      <c r="M9" s="91" t="s">
        <v>52</v>
      </c>
      <c r="N9" s="92"/>
      <c r="O9" s="92"/>
      <c r="P9" s="92"/>
      <c r="Q9" s="92"/>
    </row>
    <row r="10" spans="2:17" ht="41.25" customHeight="1" thickBot="1" x14ac:dyDescent="0.25">
      <c r="B10" s="38"/>
      <c r="C10" s="35" t="s">
        <v>164</v>
      </c>
      <c r="D10" s="35" t="s">
        <v>165</v>
      </c>
      <c r="E10" s="35" t="s">
        <v>166</v>
      </c>
      <c r="F10" s="35" t="s">
        <v>167</v>
      </c>
      <c r="G10" s="35" t="s">
        <v>168</v>
      </c>
      <c r="H10" s="35" t="s">
        <v>164</v>
      </c>
      <c r="I10" s="35" t="s">
        <v>165</v>
      </c>
      <c r="J10" s="35" t="s">
        <v>166</v>
      </c>
      <c r="K10" s="35" t="s">
        <v>167</v>
      </c>
      <c r="L10" s="35" t="s">
        <v>168</v>
      </c>
      <c r="M10" s="35" t="s">
        <v>164</v>
      </c>
      <c r="N10" s="35" t="s">
        <v>165</v>
      </c>
      <c r="O10" s="35" t="s">
        <v>166</v>
      </c>
      <c r="P10" s="35" t="s">
        <v>167</v>
      </c>
      <c r="Q10" s="35" t="s">
        <v>168</v>
      </c>
    </row>
    <row r="11" spans="2:17" ht="20.100000000000001" customHeight="1" thickBot="1" x14ac:dyDescent="0.25">
      <c r="B11" s="3" t="s">
        <v>22</v>
      </c>
      <c r="C11" s="19">
        <v>4265</v>
      </c>
      <c r="D11" s="19">
        <v>2954</v>
      </c>
      <c r="E11" s="19">
        <v>784</v>
      </c>
      <c r="F11" s="19">
        <v>476</v>
      </c>
      <c r="G11" s="19">
        <v>51</v>
      </c>
      <c r="H11" s="19">
        <v>15</v>
      </c>
      <c r="I11" s="19">
        <v>6</v>
      </c>
      <c r="J11" s="19">
        <v>4</v>
      </c>
      <c r="K11" s="19">
        <v>3</v>
      </c>
      <c r="L11" s="19">
        <v>2</v>
      </c>
      <c r="M11" s="19">
        <v>4280</v>
      </c>
      <c r="N11" s="19">
        <v>2960</v>
      </c>
      <c r="O11" s="19">
        <v>788</v>
      </c>
      <c r="P11" s="19">
        <v>479</v>
      </c>
      <c r="Q11" s="19">
        <v>53</v>
      </c>
    </row>
    <row r="12" spans="2:17" ht="20.100000000000001" customHeight="1" thickBot="1" x14ac:dyDescent="0.25">
      <c r="B12" s="4" t="s">
        <v>23</v>
      </c>
      <c r="C12" s="20">
        <v>548</v>
      </c>
      <c r="D12" s="20">
        <v>302</v>
      </c>
      <c r="E12" s="20">
        <v>180</v>
      </c>
      <c r="F12" s="20">
        <v>45</v>
      </c>
      <c r="G12" s="20">
        <v>21</v>
      </c>
      <c r="H12" s="20">
        <v>2</v>
      </c>
      <c r="I12" s="20">
        <v>0</v>
      </c>
      <c r="J12" s="20">
        <v>0</v>
      </c>
      <c r="K12" s="20">
        <v>0</v>
      </c>
      <c r="L12" s="20">
        <v>2</v>
      </c>
      <c r="M12" s="20">
        <v>550</v>
      </c>
      <c r="N12" s="20">
        <v>302</v>
      </c>
      <c r="O12" s="20">
        <v>180</v>
      </c>
      <c r="P12" s="20">
        <v>45</v>
      </c>
      <c r="Q12" s="20">
        <v>23</v>
      </c>
    </row>
    <row r="13" spans="2:17" ht="20.100000000000001" customHeight="1" thickBot="1" x14ac:dyDescent="0.25">
      <c r="B13" s="4" t="s">
        <v>24</v>
      </c>
      <c r="C13" s="20">
        <v>364</v>
      </c>
      <c r="D13" s="20">
        <v>268</v>
      </c>
      <c r="E13" s="20">
        <v>64</v>
      </c>
      <c r="F13" s="20">
        <v>30</v>
      </c>
      <c r="G13" s="20">
        <v>2</v>
      </c>
      <c r="H13" s="20">
        <v>1</v>
      </c>
      <c r="I13" s="20">
        <v>1</v>
      </c>
      <c r="J13" s="20">
        <v>0</v>
      </c>
      <c r="K13" s="20">
        <v>0</v>
      </c>
      <c r="L13" s="20">
        <v>0</v>
      </c>
      <c r="M13" s="20">
        <v>365</v>
      </c>
      <c r="N13" s="20">
        <v>269</v>
      </c>
      <c r="O13" s="20">
        <v>64</v>
      </c>
      <c r="P13" s="20">
        <v>30</v>
      </c>
      <c r="Q13" s="20">
        <v>2</v>
      </c>
    </row>
    <row r="14" spans="2:17" ht="20.100000000000001" customHeight="1" thickBot="1" x14ac:dyDescent="0.25">
      <c r="B14" s="4" t="s">
        <v>25</v>
      </c>
      <c r="C14" s="20">
        <v>772</v>
      </c>
      <c r="D14" s="20">
        <v>436</v>
      </c>
      <c r="E14" s="20">
        <v>286</v>
      </c>
      <c r="F14" s="20">
        <v>38</v>
      </c>
      <c r="G14" s="20">
        <v>12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772</v>
      </c>
      <c r="N14" s="20">
        <v>436</v>
      </c>
      <c r="O14" s="20">
        <v>286</v>
      </c>
      <c r="P14" s="20">
        <v>38</v>
      </c>
      <c r="Q14" s="20">
        <v>12</v>
      </c>
    </row>
    <row r="15" spans="2:17" ht="20.100000000000001" customHeight="1" thickBot="1" x14ac:dyDescent="0.25">
      <c r="B15" s="4" t="s">
        <v>26</v>
      </c>
      <c r="C15" s="20">
        <v>2456</v>
      </c>
      <c r="D15" s="20">
        <v>1849</v>
      </c>
      <c r="E15" s="20">
        <v>408</v>
      </c>
      <c r="F15" s="20">
        <v>176</v>
      </c>
      <c r="G15" s="20">
        <v>23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2456</v>
      </c>
      <c r="N15" s="20">
        <v>1849</v>
      </c>
      <c r="O15" s="20">
        <v>408</v>
      </c>
      <c r="P15" s="20">
        <v>176</v>
      </c>
      <c r="Q15" s="20">
        <v>23</v>
      </c>
    </row>
    <row r="16" spans="2:17" ht="20.100000000000001" customHeight="1" thickBot="1" x14ac:dyDescent="0.25">
      <c r="B16" s="4" t="s">
        <v>27</v>
      </c>
      <c r="C16" s="20">
        <v>214</v>
      </c>
      <c r="D16" s="20">
        <v>143</v>
      </c>
      <c r="E16" s="20">
        <v>50</v>
      </c>
      <c r="F16" s="20">
        <v>17</v>
      </c>
      <c r="G16" s="20">
        <v>4</v>
      </c>
      <c r="H16" s="20">
        <v>1</v>
      </c>
      <c r="I16" s="20">
        <v>1</v>
      </c>
      <c r="J16" s="20">
        <v>0</v>
      </c>
      <c r="K16" s="20">
        <v>0</v>
      </c>
      <c r="L16" s="20">
        <v>0</v>
      </c>
      <c r="M16" s="20">
        <v>215</v>
      </c>
      <c r="N16" s="20">
        <v>144</v>
      </c>
      <c r="O16" s="20">
        <v>50</v>
      </c>
      <c r="P16" s="20">
        <v>17</v>
      </c>
      <c r="Q16" s="20">
        <v>4</v>
      </c>
    </row>
    <row r="17" spans="2:17" ht="20.100000000000001" customHeight="1" thickBot="1" x14ac:dyDescent="0.25">
      <c r="B17" s="4" t="s">
        <v>28</v>
      </c>
      <c r="C17" s="20">
        <v>481</v>
      </c>
      <c r="D17" s="20">
        <v>321</v>
      </c>
      <c r="E17" s="20">
        <v>83</v>
      </c>
      <c r="F17" s="20">
        <v>69</v>
      </c>
      <c r="G17" s="20">
        <v>8</v>
      </c>
      <c r="H17" s="20">
        <v>3</v>
      </c>
      <c r="I17" s="20">
        <v>2</v>
      </c>
      <c r="J17" s="20">
        <v>0</v>
      </c>
      <c r="K17" s="20">
        <v>1</v>
      </c>
      <c r="L17" s="20">
        <v>0</v>
      </c>
      <c r="M17" s="20">
        <v>484</v>
      </c>
      <c r="N17" s="20">
        <v>323</v>
      </c>
      <c r="O17" s="20">
        <v>83</v>
      </c>
      <c r="P17" s="20">
        <v>70</v>
      </c>
      <c r="Q17" s="20">
        <v>8</v>
      </c>
    </row>
    <row r="18" spans="2:17" ht="20.100000000000001" customHeight="1" thickBot="1" x14ac:dyDescent="0.25">
      <c r="B18" s="4" t="s">
        <v>29</v>
      </c>
      <c r="C18" s="20">
        <v>697</v>
      </c>
      <c r="D18" s="20">
        <v>403</v>
      </c>
      <c r="E18" s="20">
        <v>193</v>
      </c>
      <c r="F18" s="20">
        <v>76</v>
      </c>
      <c r="G18" s="20">
        <v>25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697</v>
      </c>
      <c r="N18" s="20">
        <v>403</v>
      </c>
      <c r="O18" s="20">
        <v>193</v>
      </c>
      <c r="P18" s="20">
        <v>76</v>
      </c>
      <c r="Q18" s="20">
        <v>25</v>
      </c>
    </row>
    <row r="19" spans="2:17" ht="20.100000000000001" customHeight="1" thickBot="1" x14ac:dyDescent="0.25">
      <c r="B19" s="4" t="s">
        <v>30</v>
      </c>
      <c r="C19" s="20">
        <v>1389</v>
      </c>
      <c r="D19" s="20">
        <v>720</v>
      </c>
      <c r="E19" s="20">
        <v>441</v>
      </c>
      <c r="F19" s="20">
        <v>176</v>
      </c>
      <c r="G19" s="20">
        <v>52</v>
      </c>
      <c r="H19" s="20">
        <v>13</v>
      </c>
      <c r="I19" s="20">
        <v>5</v>
      </c>
      <c r="J19" s="20">
        <v>1</v>
      </c>
      <c r="K19" s="20">
        <v>7</v>
      </c>
      <c r="L19" s="20">
        <v>0</v>
      </c>
      <c r="M19" s="20">
        <v>1402</v>
      </c>
      <c r="N19" s="20">
        <v>725</v>
      </c>
      <c r="O19" s="20">
        <v>442</v>
      </c>
      <c r="P19" s="20">
        <v>183</v>
      </c>
      <c r="Q19" s="20">
        <v>52</v>
      </c>
    </row>
    <row r="20" spans="2:17" ht="20.100000000000001" customHeight="1" thickBot="1" x14ac:dyDescent="0.25">
      <c r="B20" s="4" t="s">
        <v>31</v>
      </c>
      <c r="C20" s="20">
        <v>3000</v>
      </c>
      <c r="D20" s="20">
        <v>1758</v>
      </c>
      <c r="E20" s="20">
        <v>863</v>
      </c>
      <c r="F20" s="20">
        <v>312</v>
      </c>
      <c r="G20" s="20">
        <v>67</v>
      </c>
      <c r="H20" s="20">
        <v>6</v>
      </c>
      <c r="I20" s="20">
        <v>2</v>
      </c>
      <c r="J20" s="20">
        <v>0</v>
      </c>
      <c r="K20" s="20">
        <v>3</v>
      </c>
      <c r="L20" s="20">
        <v>1</v>
      </c>
      <c r="M20" s="20">
        <v>3006</v>
      </c>
      <c r="N20" s="20">
        <v>1760</v>
      </c>
      <c r="O20" s="20">
        <v>863</v>
      </c>
      <c r="P20" s="20">
        <v>315</v>
      </c>
      <c r="Q20" s="20">
        <v>68</v>
      </c>
    </row>
    <row r="21" spans="2:17" ht="20.100000000000001" customHeight="1" thickBot="1" x14ac:dyDescent="0.25">
      <c r="B21" s="4" t="s">
        <v>32</v>
      </c>
      <c r="C21" s="20">
        <v>455</v>
      </c>
      <c r="D21" s="20">
        <v>405</v>
      </c>
      <c r="E21" s="20">
        <v>21</v>
      </c>
      <c r="F21" s="20">
        <v>27</v>
      </c>
      <c r="G21" s="20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455</v>
      </c>
      <c r="N21" s="20">
        <v>405</v>
      </c>
      <c r="O21" s="20">
        <v>21</v>
      </c>
      <c r="P21" s="20">
        <v>27</v>
      </c>
      <c r="Q21" s="20">
        <v>2</v>
      </c>
    </row>
    <row r="22" spans="2:17" ht="20.100000000000001" customHeight="1" thickBot="1" x14ac:dyDescent="0.25">
      <c r="B22" s="4" t="s">
        <v>33</v>
      </c>
      <c r="C22" s="20">
        <v>748</v>
      </c>
      <c r="D22" s="20">
        <v>542</v>
      </c>
      <c r="E22" s="20">
        <v>92</v>
      </c>
      <c r="F22" s="20">
        <v>96</v>
      </c>
      <c r="G22" s="20">
        <v>18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748</v>
      </c>
      <c r="N22" s="20">
        <v>542</v>
      </c>
      <c r="O22" s="20">
        <v>92</v>
      </c>
      <c r="P22" s="20">
        <v>96</v>
      </c>
      <c r="Q22" s="20">
        <v>18</v>
      </c>
    </row>
    <row r="23" spans="2:17" ht="20.100000000000001" customHeight="1" thickBot="1" x14ac:dyDescent="0.25">
      <c r="B23" s="4" t="s">
        <v>34</v>
      </c>
      <c r="C23" s="20">
        <v>1001</v>
      </c>
      <c r="D23" s="20">
        <v>467</v>
      </c>
      <c r="E23" s="20">
        <v>277</v>
      </c>
      <c r="F23" s="20">
        <v>185</v>
      </c>
      <c r="G23" s="20">
        <v>72</v>
      </c>
      <c r="H23" s="20">
        <v>9</v>
      </c>
      <c r="I23" s="20">
        <v>2</v>
      </c>
      <c r="J23" s="20">
        <v>1</v>
      </c>
      <c r="K23" s="20">
        <v>4</v>
      </c>
      <c r="L23" s="20">
        <v>2</v>
      </c>
      <c r="M23" s="20">
        <v>1010</v>
      </c>
      <c r="N23" s="20">
        <v>469</v>
      </c>
      <c r="O23" s="20">
        <v>278</v>
      </c>
      <c r="P23" s="20">
        <v>189</v>
      </c>
      <c r="Q23" s="20">
        <v>74</v>
      </c>
    </row>
    <row r="24" spans="2:17" ht="20.100000000000001" customHeight="1" thickBot="1" x14ac:dyDescent="0.25">
      <c r="B24" s="4" t="s">
        <v>35</v>
      </c>
      <c r="C24" s="20">
        <v>980</v>
      </c>
      <c r="D24" s="20">
        <v>563</v>
      </c>
      <c r="E24" s="20">
        <v>387</v>
      </c>
      <c r="F24" s="20">
        <v>27</v>
      </c>
      <c r="G24" s="20">
        <v>3</v>
      </c>
      <c r="H24" s="20">
        <v>9</v>
      </c>
      <c r="I24" s="20">
        <v>6</v>
      </c>
      <c r="J24" s="20">
        <v>3</v>
      </c>
      <c r="K24" s="20">
        <v>0</v>
      </c>
      <c r="L24" s="20">
        <v>0</v>
      </c>
      <c r="M24" s="20">
        <v>989</v>
      </c>
      <c r="N24" s="20">
        <v>569</v>
      </c>
      <c r="O24" s="20">
        <v>390</v>
      </c>
      <c r="P24" s="20">
        <v>27</v>
      </c>
      <c r="Q24" s="20">
        <v>3</v>
      </c>
    </row>
    <row r="25" spans="2:17" ht="20.100000000000001" customHeight="1" thickBot="1" x14ac:dyDescent="0.25">
      <c r="B25" s="4" t="s">
        <v>36</v>
      </c>
      <c r="C25" s="20">
        <v>186</v>
      </c>
      <c r="D25" s="20">
        <v>106</v>
      </c>
      <c r="E25" s="20">
        <v>64</v>
      </c>
      <c r="F25" s="20">
        <v>11</v>
      </c>
      <c r="G25" s="20">
        <v>5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186</v>
      </c>
      <c r="N25" s="20">
        <v>106</v>
      </c>
      <c r="O25" s="20">
        <v>64</v>
      </c>
      <c r="P25" s="20">
        <v>11</v>
      </c>
      <c r="Q25" s="20">
        <v>5</v>
      </c>
    </row>
    <row r="26" spans="2:17" ht="20.100000000000001" customHeight="1" thickBot="1" x14ac:dyDescent="0.25">
      <c r="B26" s="5" t="s">
        <v>37</v>
      </c>
      <c r="C26" s="20">
        <v>932</v>
      </c>
      <c r="D26" s="20">
        <v>536</v>
      </c>
      <c r="E26" s="20">
        <v>337</v>
      </c>
      <c r="F26" s="20">
        <v>47</v>
      </c>
      <c r="G26" s="20">
        <v>12</v>
      </c>
      <c r="H26" s="20">
        <v>11</v>
      </c>
      <c r="I26" s="20">
        <v>8</v>
      </c>
      <c r="J26" s="20">
        <v>3</v>
      </c>
      <c r="K26" s="20">
        <v>0</v>
      </c>
      <c r="L26" s="20">
        <v>0</v>
      </c>
      <c r="M26" s="20">
        <v>943</v>
      </c>
      <c r="N26" s="20">
        <v>544</v>
      </c>
      <c r="O26" s="20">
        <v>340</v>
      </c>
      <c r="P26" s="20">
        <v>47</v>
      </c>
      <c r="Q26" s="20">
        <v>12</v>
      </c>
    </row>
    <row r="27" spans="2:17" ht="20.100000000000001" customHeight="1" thickBot="1" x14ac:dyDescent="0.25">
      <c r="B27" s="6" t="s">
        <v>38</v>
      </c>
      <c r="C27" s="21">
        <v>110</v>
      </c>
      <c r="D27" s="21">
        <v>56</v>
      </c>
      <c r="E27" s="21">
        <v>42</v>
      </c>
      <c r="F27" s="21">
        <v>4</v>
      </c>
      <c r="G27" s="21">
        <v>8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110</v>
      </c>
      <c r="N27" s="21">
        <v>56</v>
      </c>
      <c r="O27" s="21">
        <v>42</v>
      </c>
      <c r="P27" s="21">
        <v>4</v>
      </c>
      <c r="Q27" s="21">
        <v>8</v>
      </c>
    </row>
    <row r="28" spans="2:17" ht="20.100000000000001" customHeight="1" thickBot="1" x14ac:dyDescent="0.25">
      <c r="B28" s="7" t="s">
        <v>39</v>
      </c>
      <c r="C28" s="9">
        <f>SUM(C11:C27)</f>
        <v>18598</v>
      </c>
      <c r="D28" s="9">
        <f t="shared" ref="D28:Q28" si="0">SUM(D11:D27)</f>
        <v>11829</v>
      </c>
      <c r="E28" s="9">
        <f t="shared" si="0"/>
        <v>4572</v>
      </c>
      <c r="F28" s="9">
        <f t="shared" si="0"/>
        <v>1812</v>
      </c>
      <c r="G28" s="9">
        <f t="shared" si="0"/>
        <v>385</v>
      </c>
      <c r="H28" s="9">
        <f t="shared" si="0"/>
        <v>70</v>
      </c>
      <c r="I28" s="9">
        <f t="shared" si="0"/>
        <v>33</v>
      </c>
      <c r="J28" s="9">
        <f t="shared" si="0"/>
        <v>12</v>
      </c>
      <c r="K28" s="9">
        <f t="shared" si="0"/>
        <v>18</v>
      </c>
      <c r="L28" s="9">
        <f t="shared" si="0"/>
        <v>7</v>
      </c>
      <c r="M28" s="9">
        <f t="shared" si="0"/>
        <v>18668</v>
      </c>
      <c r="N28" s="9">
        <f t="shared" si="0"/>
        <v>11862</v>
      </c>
      <c r="O28" s="9">
        <f t="shared" si="0"/>
        <v>4584</v>
      </c>
      <c r="P28" s="9">
        <f t="shared" si="0"/>
        <v>1830</v>
      </c>
      <c r="Q28" s="9">
        <f t="shared" si="0"/>
        <v>392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7"/>
  <sheetViews>
    <sheetView topLeftCell="C1"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169</v>
      </c>
      <c r="D9" s="26" t="s">
        <v>170</v>
      </c>
      <c r="E9" s="39" t="s">
        <v>171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0.87570093457943921</v>
      </c>
      <c r="D10" s="31">
        <f>('Personas Enjuiciadas'!D11+'Personas Enjuiciadas'!I11)/('Personas Enjuiciadas'!N11+'Personas Enjuiciadas'!P11)</f>
        <v>0.86071532422215757</v>
      </c>
      <c r="E10" s="31">
        <f>('Personas Enjuiciadas'!E11+'Personas Enjuiciadas'!J11)/('Personas Enjuiciadas'!O11+'Personas Enjuiciadas'!Q11)</f>
        <v>0.93697978596908438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0.87636363636363634</v>
      </c>
      <c r="D11" s="29">
        <f>('Personas Enjuiciadas'!D12+'Personas Enjuiciadas'!I12)/('Personas Enjuiciadas'!N12+'Personas Enjuiciadas'!P12)</f>
        <v>0.87031700288184433</v>
      </c>
      <c r="E11" s="29">
        <f>('Personas Enjuiciadas'!E12+'Personas Enjuiciadas'!J12)/('Personas Enjuiciadas'!O12+'Personas Enjuiciadas'!Q12)</f>
        <v>0.88669950738916259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0.9123287671232877</v>
      </c>
      <c r="D12" s="29">
        <f>('Personas Enjuiciadas'!D13+'Personas Enjuiciadas'!I13)/('Personas Enjuiciadas'!N13+'Personas Enjuiciadas'!P13)</f>
        <v>0.89966555183946484</v>
      </c>
      <c r="E12" s="29">
        <f>('Personas Enjuiciadas'!E13+'Personas Enjuiciadas'!J13)/('Personas Enjuiciadas'!O13+'Personas Enjuiciadas'!Q13)</f>
        <v>0.96969696969696972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0.93523316062176165</v>
      </c>
      <c r="D13" s="29">
        <f>('Personas Enjuiciadas'!D14+'Personas Enjuiciadas'!I14)/('Personas Enjuiciadas'!N14+'Personas Enjuiciadas'!P14)</f>
        <v>0.91983122362869196</v>
      </c>
      <c r="E13" s="29">
        <f>('Personas Enjuiciadas'!E14+'Personas Enjuiciadas'!J14)/('Personas Enjuiciadas'!O14+'Personas Enjuiciadas'!Q14)</f>
        <v>0.95973154362416102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0.9189739413680782</v>
      </c>
      <c r="D14" s="29">
        <f>('Personas Enjuiciadas'!D15+'Personas Enjuiciadas'!I15)/('Personas Enjuiciadas'!N15+'Personas Enjuiciadas'!P15)</f>
        <v>0.91308641975308646</v>
      </c>
      <c r="E14" s="29">
        <f>('Personas Enjuiciadas'!E15+'Personas Enjuiciadas'!J15)/('Personas Enjuiciadas'!O15+'Personas Enjuiciadas'!Q15)</f>
        <v>0.94663573085846864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0.9023255813953488</v>
      </c>
      <c r="D15" s="29">
        <f>('Personas Enjuiciadas'!D16+'Personas Enjuiciadas'!I16)/('Personas Enjuiciadas'!N16+'Personas Enjuiciadas'!P16)</f>
        <v>0.89440993788819878</v>
      </c>
      <c r="E15" s="29">
        <f>('Personas Enjuiciadas'!E16+'Personas Enjuiciadas'!J16)/('Personas Enjuiciadas'!O16+'Personas Enjuiciadas'!Q16)</f>
        <v>0.92592592592592593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0.83884297520661155</v>
      </c>
      <c r="D16" s="29">
        <f>('Personas Enjuiciadas'!D17+'Personas Enjuiciadas'!I17)/('Personas Enjuiciadas'!N17+'Personas Enjuiciadas'!P17)</f>
        <v>0.82188295165394398</v>
      </c>
      <c r="E16" s="29">
        <f>('Personas Enjuiciadas'!E17+'Personas Enjuiciadas'!J17)/('Personas Enjuiciadas'!O17+'Personas Enjuiciadas'!Q17)</f>
        <v>0.91208791208791207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0.8550932568149211</v>
      </c>
      <c r="D17" s="29">
        <f>('Personas Enjuiciadas'!D18+'Personas Enjuiciadas'!I18)/('Personas Enjuiciadas'!N18+'Personas Enjuiciadas'!P18)</f>
        <v>0.84133611691022969</v>
      </c>
      <c r="E17" s="29">
        <f>('Personas Enjuiciadas'!E18+'Personas Enjuiciadas'!J18)/('Personas Enjuiciadas'!O18+'Personas Enjuiciadas'!Q18)</f>
        <v>0.88532110091743121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0.83238231098430815</v>
      </c>
      <c r="D18" s="29">
        <f>('Personas Enjuiciadas'!D19+'Personas Enjuiciadas'!I19)/('Personas Enjuiciadas'!N19+'Personas Enjuiciadas'!P19)</f>
        <v>0.79845814977973573</v>
      </c>
      <c r="E18" s="29">
        <f>('Personas Enjuiciadas'!E19+'Personas Enjuiciadas'!J19)/('Personas Enjuiciadas'!O19+'Personas Enjuiciadas'!Q19)</f>
        <v>0.89473684210526316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0.87258815701929471</v>
      </c>
      <c r="D19" s="29">
        <f>('Personas Enjuiciadas'!D20+'Personas Enjuiciadas'!I20)/('Personas Enjuiciadas'!N20+'Personas Enjuiciadas'!P20)</f>
        <v>0.84819277108433733</v>
      </c>
      <c r="E19" s="29">
        <f>('Personas Enjuiciadas'!E20+'Personas Enjuiciadas'!J20)/('Personas Enjuiciadas'!O20+'Personas Enjuiciadas'!Q20)</f>
        <v>0.92696025778732549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0.93626373626373627</v>
      </c>
      <c r="D20" s="29">
        <f>('Personas Enjuiciadas'!D21+'Personas Enjuiciadas'!I21)/('Personas Enjuiciadas'!N21+'Personas Enjuiciadas'!P21)</f>
        <v>0.9375</v>
      </c>
      <c r="E20" s="29">
        <f>('Personas Enjuiciadas'!E21+'Personas Enjuiciadas'!J21)/('Personas Enjuiciadas'!O21+'Personas Enjuiciadas'!Q21)</f>
        <v>0.91304347826086951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0.84759358288770048</v>
      </c>
      <c r="D21" s="29">
        <f>('Personas Enjuiciadas'!D22+'Personas Enjuiciadas'!I22)/('Personas Enjuiciadas'!N22+'Personas Enjuiciadas'!P22)</f>
        <v>0.84952978056426331</v>
      </c>
      <c r="E21" s="29">
        <f>('Personas Enjuiciadas'!E22+'Personas Enjuiciadas'!J22)/('Personas Enjuiciadas'!O22+'Personas Enjuiciadas'!Q22)</f>
        <v>0.83636363636363631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0.73960396039603959</v>
      </c>
      <c r="D22" s="29">
        <f>('Personas Enjuiciadas'!D23+'Personas Enjuiciadas'!I23)/('Personas Enjuiciadas'!N23+'Personas Enjuiciadas'!P23)</f>
        <v>0.71276595744680848</v>
      </c>
      <c r="E22" s="29">
        <f>('Personas Enjuiciadas'!E23+'Personas Enjuiciadas'!J23)/('Personas Enjuiciadas'!O23+'Personas Enjuiciadas'!Q23)</f>
        <v>0.78977272727272729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0.96966632962588473</v>
      </c>
      <c r="D23" s="29">
        <f>('Personas Enjuiciadas'!D24+'Personas Enjuiciadas'!I24)/('Personas Enjuiciadas'!N24+'Personas Enjuiciadas'!P24)</f>
        <v>0.95469798657718119</v>
      </c>
      <c r="E23" s="29">
        <f>('Personas Enjuiciadas'!E24+'Personas Enjuiciadas'!J24)/('Personas Enjuiciadas'!O24+'Personas Enjuiciadas'!Q24)</f>
        <v>0.99236641221374045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0.91397849462365588</v>
      </c>
      <c r="D24" s="29">
        <f>('Personas Enjuiciadas'!D25+'Personas Enjuiciadas'!I25)/('Personas Enjuiciadas'!N25+'Personas Enjuiciadas'!P25)</f>
        <v>0.90598290598290598</v>
      </c>
      <c r="E24" s="29">
        <f>('Personas Enjuiciadas'!E25+'Personas Enjuiciadas'!J25)/('Personas Enjuiciadas'!O25+'Personas Enjuiciadas'!Q25)</f>
        <v>0.92753623188405798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0.93743372216330856</v>
      </c>
      <c r="D25" s="29">
        <f>('Personas Enjuiciadas'!D26+'Personas Enjuiciadas'!I26)/('Personas Enjuiciadas'!N26+'Personas Enjuiciadas'!P26)</f>
        <v>0.92047377326565138</v>
      </c>
      <c r="E25" s="29">
        <f>('Personas Enjuiciadas'!E26+'Personas Enjuiciadas'!J26)/('Personas Enjuiciadas'!O26+'Personas Enjuiciadas'!Q26)</f>
        <v>0.96590909090909094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0.89090909090909087</v>
      </c>
      <c r="D26" s="30">
        <f>('Personas Enjuiciadas'!D27+'Personas Enjuiciadas'!I27)/('Personas Enjuiciadas'!N27+'Personas Enjuiciadas'!P27)</f>
        <v>0.93333333333333335</v>
      </c>
      <c r="E26" s="30">
        <f>('Personas Enjuiciadas'!E27+'Personas Enjuiciadas'!J27)/('Personas Enjuiciadas'!O27+'Personas Enjuiciadas'!Q27)</f>
        <v>0.84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0.88097278765802445</v>
      </c>
      <c r="D27" s="28">
        <f>('Personas Enjuiciadas'!D28+'Personas Enjuiciadas'!I28)/('Personas Enjuiciadas'!N28+'Personas Enjuiciadas'!P28)</f>
        <v>0.86634531113058721</v>
      </c>
      <c r="E27" s="28">
        <f>('Personas Enjuiciadas'!E28+'Personas Enjuiciadas'!J28)/('Personas Enjuiciadas'!O28+'Personas Enjuiciadas'!Q28)</f>
        <v>0.9212218649517685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0"/>
  <sheetViews>
    <sheetView topLeftCell="E1"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91" t="s">
        <v>251</v>
      </c>
      <c r="D9" s="92"/>
      <c r="E9" s="92"/>
      <c r="F9" s="92"/>
      <c r="G9" s="66"/>
      <c r="H9" s="91" t="s">
        <v>263</v>
      </c>
      <c r="I9" s="92"/>
      <c r="J9" s="92"/>
      <c r="K9" s="92"/>
      <c r="L9" s="94"/>
    </row>
    <row r="10" spans="2:12" ht="59.25" customHeight="1" thickBot="1" x14ac:dyDescent="0.25">
      <c r="B10" s="38"/>
      <c r="C10" s="35" t="s">
        <v>172</v>
      </c>
      <c r="D10" s="35" t="s">
        <v>173</v>
      </c>
      <c r="E10" s="35" t="s">
        <v>260</v>
      </c>
      <c r="F10" s="35" t="s">
        <v>175</v>
      </c>
      <c r="G10" s="67" t="s">
        <v>257</v>
      </c>
      <c r="H10" s="63" t="s">
        <v>252</v>
      </c>
      <c r="I10" s="63" t="s">
        <v>255</v>
      </c>
      <c r="J10" s="63" t="s">
        <v>254</v>
      </c>
      <c r="K10" s="63" t="s">
        <v>253</v>
      </c>
      <c r="L10" s="35" t="s">
        <v>258</v>
      </c>
    </row>
    <row r="11" spans="2:12" ht="20.100000000000001" customHeight="1" thickBot="1" x14ac:dyDescent="0.25">
      <c r="B11" s="3" t="s">
        <v>22</v>
      </c>
      <c r="C11" s="19">
        <v>1501</v>
      </c>
      <c r="D11" s="19">
        <v>971</v>
      </c>
      <c r="E11" s="19">
        <v>2444</v>
      </c>
      <c r="F11" s="19">
        <v>3062</v>
      </c>
      <c r="G11" s="19">
        <f>SUM(C11:F11)</f>
        <v>7978</v>
      </c>
      <c r="H11" s="19">
        <v>18</v>
      </c>
      <c r="I11" s="19">
        <v>5</v>
      </c>
      <c r="J11" s="19">
        <v>10</v>
      </c>
      <c r="K11" s="19">
        <v>5</v>
      </c>
      <c r="L11" s="19">
        <v>8016</v>
      </c>
    </row>
    <row r="12" spans="2:12" ht="20.100000000000001" customHeight="1" thickBot="1" x14ac:dyDescent="0.25">
      <c r="B12" s="4" t="s">
        <v>23</v>
      </c>
      <c r="C12" s="20">
        <v>144</v>
      </c>
      <c r="D12" s="20">
        <v>68</v>
      </c>
      <c r="E12" s="20">
        <v>259</v>
      </c>
      <c r="F12" s="20">
        <v>281</v>
      </c>
      <c r="G12" s="20">
        <f t="shared" ref="G12:G28" si="0">SUM(C12:F12)</f>
        <v>752</v>
      </c>
      <c r="H12" s="20">
        <v>0</v>
      </c>
      <c r="I12" s="20">
        <v>3</v>
      </c>
      <c r="J12" s="20">
        <v>0</v>
      </c>
      <c r="K12" s="20">
        <v>8</v>
      </c>
      <c r="L12" s="20">
        <v>763</v>
      </c>
    </row>
    <row r="13" spans="2:12" ht="20.100000000000001" customHeight="1" thickBot="1" x14ac:dyDescent="0.25">
      <c r="B13" s="4" t="s">
        <v>24</v>
      </c>
      <c r="C13" s="20">
        <v>180</v>
      </c>
      <c r="D13" s="20">
        <v>114</v>
      </c>
      <c r="E13" s="20">
        <v>195</v>
      </c>
      <c r="F13" s="20">
        <v>237</v>
      </c>
      <c r="G13" s="20">
        <f t="shared" si="0"/>
        <v>726</v>
      </c>
      <c r="H13" s="20">
        <v>3</v>
      </c>
      <c r="I13" s="20">
        <v>5</v>
      </c>
      <c r="J13" s="20">
        <v>0</v>
      </c>
      <c r="K13" s="20">
        <v>2</v>
      </c>
      <c r="L13" s="20">
        <v>736</v>
      </c>
    </row>
    <row r="14" spans="2:12" ht="20.100000000000001" customHeight="1" thickBot="1" x14ac:dyDescent="0.25">
      <c r="B14" s="4" t="s">
        <v>25</v>
      </c>
      <c r="C14" s="20">
        <v>200</v>
      </c>
      <c r="D14" s="20">
        <v>166</v>
      </c>
      <c r="E14" s="20">
        <v>435</v>
      </c>
      <c r="F14" s="20">
        <v>378</v>
      </c>
      <c r="G14" s="20">
        <f t="shared" si="0"/>
        <v>1179</v>
      </c>
      <c r="H14" s="20">
        <v>0</v>
      </c>
      <c r="I14" s="20">
        <v>0</v>
      </c>
      <c r="J14" s="20">
        <v>0</v>
      </c>
      <c r="K14" s="20">
        <v>0</v>
      </c>
      <c r="L14" s="20">
        <v>1179</v>
      </c>
    </row>
    <row r="15" spans="2:12" ht="20.100000000000001" customHeight="1" thickBot="1" x14ac:dyDescent="0.25">
      <c r="B15" s="4" t="s">
        <v>26</v>
      </c>
      <c r="C15" s="20">
        <v>327</v>
      </c>
      <c r="D15" s="20">
        <v>160</v>
      </c>
      <c r="E15" s="20">
        <v>715</v>
      </c>
      <c r="F15" s="20">
        <v>1023</v>
      </c>
      <c r="G15" s="20">
        <f t="shared" si="0"/>
        <v>2225</v>
      </c>
      <c r="H15" s="20">
        <v>0</v>
      </c>
      <c r="I15" s="20">
        <v>1</v>
      </c>
      <c r="J15" s="20">
        <v>1</v>
      </c>
      <c r="K15" s="20">
        <v>1</v>
      </c>
      <c r="L15" s="20">
        <v>2228</v>
      </c>
    </row>
    <row r="16" spans="2:12" ht="20.100000000000001" customHeight="1" thickBot="1" x14ac:dyDescent="0.25">
      <c r="B16" s="4" t="s">
        <v>27</v>
      </c>
      <c r="C16" s="20">
        <v>60</v>
      </c>
      <c r="D16" s="20">
        <v>28</v>
      </c>
      <c r="E16" s="20">
        <v>104</v>
      </c>
      <c r="F16" s="20">
        <v>93</v>
      </c>
      <c r="G16" s="20">
        <f t="shared" si="0"/>
        <v>285</v>
      </c>
      <c r="H16" s="20">
        <v>0</v>
      </c>
      <c r="I16" s="20">
        <v>0</v>
      </c>
      <c r="J16" s="20">
        <v>0</v>
      </c>
      <c r="K16" s="20">
        <v>0</v>
      </c>
      <c r="L16" s="20">
        <v>285</v>
      </c>
    </row>
    <row r="17" spans="2:12" ht="20.100000000000001" customHeight="1" thickBot="1" x14ac:dyDescent="0.25">
      <c r="B17" s="4" t="s">
        <v>28</v>
      </c>
      <c r="C17" s="20">
        <v>286</v>
      </c>
      <c r="D17" s="20">
        <v>161</v>
      </c>
      <c r="E17" s="20">
        <v>445</v>
      </c>
      <c r="F17" s="20">
        <v>533</v>
      </c>
      <c r="G17" s="20">
        <f t="shared" si="0"/>
        <v>1425</v>
      </c>
      <c r="H17" s="20">
        <v>1</v>
      </c>
      <c r="I17" s="20">
        <v>0</v>
      </c>
      <c r="J17" s="20">
        <v>1</v>
      </c>
      <c r="K17" s="20">
        <v>1</v>
      </c>
      <c r="L17" s="20">
        <v>1428</v>
      </c>
    </row>
    <row r="18" spans="2:12" ht="20.100000000000001" customHeight="1" thickBot="1" x14ac:dyDescent="0.25">
      <c r="B18" s="4" t="s">
        <v>29</v>
      </c>
      <c r="C18" s="20">
        <v>373</v>
      </c>
      <c r="D18" s="20">
        <v>202</v>
      </c>
      <c r="E18" s="20">
        <v>453</v>
      </c>
      <c r="F18" s="20">
        <v>550</v>
      </c>
      <c r="G18" s="20">
        <f t="shared" si="0"/>
        <v>1578</v>
      </c>
      <c r="H18" s="20">
        <v>6</v>
      </c>
      <c r="I18" s="20">
        <v>3</v>
      </c>
      <c r="J18" s="20">
        <v>3</v>
      </c>
      <c r="K18" s="20">
        <v>1</v>
      </c>
      <c r="L18" s="20">
        <v>1591</v>
      </c>
    </row>
    <row r="19" spans="2:12" ht="20.100000000000001" customHeight="1" thickBot="1" x14ac:dyDescent="0.25">
      <c r="B19" s="4" t="s">
        <v>30</v>
      </c>
      <c r="C19" s="20">
        <v>847</v>
      </c>
      <c r="D19" s="20">
        <v>490</v>
      </c>
      <c r="E19" s="20">
        <v>1505</v>
      </c>
      <c r="F19" s="20">
        <v>1869</v>
      </c>
      <c r="G19" s="20">
        <f t="shared" si="0"/>
        <v>4711</v>
      </c>
      <c r="H19" s="20">
        <v>17</v>
      </c>
      <c r="I19" s="20">
        <v>4</v>
      </c>
      <c r="J19" s="20">
        <v>4</v>
      </c>
      <c r="K19" s="20">
        <v>9</v>
      </c>
      <c r="L19" s="20">
        <v>4745</v>
      </c>
    </row>
    <row r="20" spans="2:12" ht="20.100000000000001" customHeight="1" thickBot="1" x14ac:dyDescent="0.25">
      <c r="B20" s="4" t="s">
        <v>31</v>
      </c>
      <c r="C20" s="20">
        <v>884</v>
      </c>
      <c r="D20" s="20">
        <v>530</v>
      </c>
      <c r="E20" s="20">
        <v>1564</v>
      </c>
      <c r="F20" s="20">
        <v>1777</v>
      </c>
      <c r="G20" s="20">
        <f t="shared" si="0"/>
        <v>4755</v>
      </c>
      <c r="H20" s="20">
        <v>34</v>
      </c>
      <c r="I20" s="20">
        <v>5</v>
      </c>
      <c r="J20" s="20">
        <v>5</v>
      </c>
      <c r="K20" s="20">
        <v>9</v>
      </c>
      <c r="L20" s="20">
        <v>4808</v>
      </c>
    </row>
    <row r="21" spans="2:12" ht="20.100000000000001" customHeight="1" thickBot="1" x14ac:dyDescent="0.25">
      <c r="B21" s="4" t="s">
        <v>32</v>
      </c>
      <c r="C21" s="20">
        <v>134</v>
      </c>
      <c r="D21" s="20">
        <v>77</v>
      </c>
      <c r="E21" s="20">
        <v>190</v>
      </c>
      <c r="F21" s="20">
        <v>266</v>
      </c>
      <c r="G21" s="20">
        <f t="shared" si="0"/>
        <v>667</v>
      </c>
      <c r="H21" s="20">
        <v>1</v>
      </c>
      <c r="I21" s="20">
        <v>0</v>
      </c>
      <c r="J21" s="20">
        <v>0</v>
      </c>
      <c r="K21" s="20">
        <v>1</v>
      </c>
      <c r="L21" s="20">
        <v>669</v>
      </c>
    </row>
    <row r="22" spans="2:12" ht="20.100000000000001" customHeight="1" thickBot="1" x14ac:dyDescent="0.25">
      <c r="B22" s="4" t="s">
        <v>33</v>
      </c>
      <c r="C22" s="20">
        <v>401</v>
      </c>
      <c r="D22" s="20">
        <v>222</v>
      </c>
      <c r="E22" s="20">
        <v>593</v>
      </c>
      <c r="F22" s="20">
        <v>793</v>
      </c>
      <c r="G22" s="20">
        <f t="shared" si="0"/>
        <v>2009</v>
      </c>
      <c r="H22" s="20">
        <v>42</v>
      </c>
      <c r="I22" s="20">
        <v>11</v>
      </c>
      <c r="J22" s="20">
        <v>2</v>
      </c>
      <c r="K22" s="20">
        <v>0</v>
      </c>
      <c r="L22" s="20">
        <v>2064</v>
      </c>
    </row>
    <row r="23" spans="2:12" ht="20.100000000000001" customHeight="1" thickBot="1" x14ac:dyDescent="0.25">
      <c r="B23" s="4" t="s">
        <v>34</v>
      </c>
      <c r="C23" s="20">
        <v>998</v>
      </c>
      <c r="D23" s="20">
        <v>489</v>
      </c>
      <c r="E23" s="20">
        <v>1859</v>
      </c>
      <c r="F23" s="20">
        <v>1773</v>
      </c>
      <c r="G23" s="20">
        <f t="shared" si="0"/>
        <v>5119</v>
      </c>
      <c r="H23" s="20">
        <v>1</v>
      </c>
      <c r="I23" s="20">
        <v>6</v>
      </c>
      <c r="J23" s="20">
        <v>3</v>
      </c>
      <c r="K23" s="20">
        <v>1</v>
      </c>
      <c r="L23" s="20">
        <v>5130</v>
      </c>
    </row>
    <row r="24" spans="2:12" ht="20.100000000000001" customHeight="1" thickBot="1" x14ac:dyDescent="0.25">
      <c r="B24" s="4" t="s">
        <v>35</v>
      </c>
      <c r="C24" s="20">
        <v>249</v>
      </c>
      <c r="D24" s="20">
        <v>158</v>
      </c>
      <c r="E24" s="20">
        <v>399</v>
      </c>
      <c r="F24" s="20">
        <v>451</v>
      </c>
      <c r="G24" s="20">
        <f t="shared" si="0"/>
        <v>1257</v>
      </c>
      <c r="H24" s="20">
        <v>0</v>
      </c>
      <c r="I24" s="20">
        <v>5</v>
      </c>
      <c r="J24" s="20">
        <v>5</v>
      </c>
      <c r="K24" s="20">
        <v>8</v>
      </c>
      <c r="L24" s="20">
        <v>1275</v>
      </c>
    </row>
    <row r="25" spans="2:12" ht="20.100000000000001" customHeight="1" thickBot="1" x14ac:dyDescent="0.25">
      <c r="B25" s="4" t="s">
        <v>36</v>
      </c>
      <c r="C25" s="20">
        <v>68</v>
      </c>
      <c r="D25" s="20">
        <v>11</v>
      </c>
      <c r="E25" s="20">
        <v>146</v>
      </c>
      <c r="F25" s="20">
        <v>160</v>
      </c>
      <c r="G25" s="20">
        <f t="shared" si="0"/>
        <v>385</v>
      </c>
      <c r="H25" s="20">
        <v>0</v>
      </c>
      <c r="I25" s="20">
        <v>0</v>
      </c>
      <c r="J25" s="20">
        <v>0</v>
      </c>
      <c r="K25" s="20">
        <v>1</v>
      </c>
      <c r="L25" s="20">
        <v>386</v>
      </c>
    </row>
    <row r="26" spans="2:12" ht="20.100000000000001" customHeight="1" thickBot="1" x14ac:dyDescent="0.25">
      <c r="B26" s="5" t="s">
        <v>37</v>
      </c>
      <c r="C26" s="20">
        <v>109</v>
      </c>
      <c r="D26" s="20">
        <v>65</v>
      </c>
      <c r="E26" s="20">
        <v>162</v>
      </c>
      <c r="F26" s="20">
        <v>224</v>
      </c>
      <c r="G26" s="20">
        <f t="shared" si="0"/>
        <v>560</v>
      </c>
      <c r="H26" s="20">
        <v>1</v>
      </c>
      <c r="I26" s="20">
        <v>1</v>
      </c>
      <c r="J26" s="20">
        <v>0</v>
      </c>
      <c r="K26" s="20">
        <v>0</v>
      </c>
      <c r="L26" s="20">
        <v>562</v>
      </c>
    </row>
    <row r="27" spans="2:12" ht="20.100000000000001" customHeight="1" thickBot="1" x14ac:dyDescent="0.25">
      <c r="B27" s="6" t="s">
        <v>38</v>
      </c>
      <c r="C27" s="21">
        <v>64</v>
      </c>
      <c r="D27" s="21">
        <v>13</v>
      </c>
      <c r="E27" s="21">
        <v>96</v>
      </c>
      <c r="F27" s="21">
        <v>76</v>
      </c>
      <c r="G27" s="21">
        <f t="shared" si="0"/>
        <v>249</v>
      </c>
      <c r="H27" s="21">
        <v>2</v>
      </c>
      <c r="I27" s="21">
        <v>5</v>
      </c>
      <c r="J27" s="21">
        <v>0</v>
      </c>
      <c r="K27" s="21">
        <v>0</v>
      </c>
      <c r="L27" s="21">
        <v>256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6825</v>
      </c>
      <c r="D28" s="9">
        <f t="shared" si="1"/>
        <v>3925</v>
      </c>
      <c r="E28" s="9">
        <f t="shared" si="1"/>
        <v>11564</v>
      </c>
      <c r="F28" s="9">
        <f t="shared" si="1"/>
        <v>13546</v>
      </c>
      <c r="G28" s="9">
        <f t="shared" si="0"/>
        <v>35860</v>
      </c>
      <c r="H28" s="9">
        <f t="shared" si="1"/>
        <v>126</v>
      </c>
      <c r="I28" s="9">
        <f t="shared" si="1"/>
        <v>54</v>
      </c>
      <c r="J28" s="9">
        <f t="shared" si="1"/>
        <v>34</v>
      </c>
      <c r="K28" s="9">
        <f t="shared" si="1"/>
        <v>47</v>
      </c>
      <c r="L28" s="9">
        <f t="shared" si="1"/>
        <v>36121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91" t="s">
        <v>259</v>
      </c>
      <c r="D31" s="92"/>
      <c r="E31" s="92"/>
      <c r="F31" s="92"/>
      <c r="G31" s="92"/>
      <c r="H31" s="92"/>
      <c r="I31" s="92"/>
      <c r="J31" s="92"/>
    </row>
    <row r="32" spans="2:12" ht="71.25" x14ac:dyDescent="0.2">
      <c r="C32" s="35" t="s">
        <v>172</v>
      </c>
      <c r="D32" s="35" t="s">
        <v>173</v>
      </c>
      <c r="E32" s="35" t="s">
        <v>174</v>
      </c>
      <c r="F32" s="35" t="s">
        <v>175</v>
      </c>
      <c r="G32" s="63" t="s">
        <v>252</v>
      </c>
      <c r="H32" s="63" t="s">
        <v>255</v>
      </c>
      <c r="I32" s="63" t="s">
        <v>254</v>
      </c>
      <c r="J32" s="63" t="s">
        <v>253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0.187250499001996</v>
      </c>
      <c r="D33" s="31">
        <f t="shared" si="2"/>
        <v>0.12113273453093812</v>
      </c>
      <c r="E33" s="31">
        <f t="shared" si="2"/>
        <v>0.30489021956087825</v>
      </c>
      <c r="F33" s="31">
        <f t="shared" si="2"/>
        <v>0.38198602794411179</v>
      </c>
      <c r="G33" s="31">
        <f>IF(H11=0,"-",H11/$L11)</f>
        <v>2.2455089820359281E-3</v>
      </c>
      <c r="H33" s="31">
        <f t="shared" ref="H33:J33" si="3">IF(I11=0,"-",I11/$L11)</f>
        <v>6.2375249500998004E-4</v>
      </c>
      <c r="I33" s="31">
        <f t="shared" si="3"/>
        <v>1.2475049900199601E-3</v>
      </c>
      <c r="J33" s="31">
        <f t="shared" si="3"/>
        <v>6.2375249500998004E-4</v>
      </c>
    </row>
    <row r="34" spans="2:10" ht="20.100000000000001" customHeight="1" thickBot="1" x14ac:dyDescent="0.25">
      <c r="B34" s="4" t="s">
        <v>23</v>
      </c>
      <c r="C34" s="29">
        <f t="shared" si="2"/>
        <v>0.18872870249017037</v>
      </c>
      <c r="D34" s="29">
        <f t="shared" si="2"/>
        <v>8.9121887287024901E-2</v>
      </c>
      <c r="E34" s="29">
        <f t="shared" si="2"/>
        <v>0.33944954128440369</v>
      </c>
      <c r="F34" s="29">
        <f t="shared" si="2"/>
        <v>0.36828309305373524</v>
      </c>
      <c r="G34" s="29" t="str">
        <f t="shared" ref="G34:J34" si="4">IF(H12=0,"-",H12/$L12)</f>
        <v>-</v>
      </c>
      <c r="H34" s="29">
        <f t="shared" si="4"/>
        <v>3.9318479685452159E-3</v>
      </c>
      <c r="I34" s="29" t="str">
        <f t="shared" si="4"/>
        <v>-</v>
      </c>
      <c r="J34" s="29">
        <f t="shared" si="4"/>
        <v>1.0484927916120577E-2</v>
      </c>
    </row>
    <row r="35" spans="2:10" ht="20.100000000000001" customHeight="1" thickBot="1" x14ac:dyDescent="0.25">
      <c r="B35" s="4" t="s">
        <v>24</v>
      </c>
      <c r="C35" s="29">
        <f t="shared" si="2"/>
        <v>0.24456521739130435</v>
      </c>
      <c r="D35" s="29">
        <f t="shared" si="2"/>
        <v>0.15489130434782608</v>
      </c>
      <c r="E35" s="29">
        <f t="shared" si="2"/>
        <v>0.26494565217391303</v>
      </c>
      <c r="F35" s="29">
        <f t="shared" si="2"/>
        <v>0.32201086956521741</v>
      </c>
      <c r="G35" s="29">
        <f t="shared" ref="G35:J35" si="5">IF(H13=0,"-",H13/$L13)</f>
        <v>4.076086956521739E-3</v>
      </c>
      <c r="H35" s="29">
        <f t="shared" si="5"/>
        <v>6.793478260869565E-3</v>
      </c>
      <c r="I35" s="29" t="str">
        <f t="shared" si="5"/>
        <v>-</v>
      </c>
      <c r="J35" s="29">
        <f t="shared" si="5"/>
        <v>2.717391304347826E-3</v>
      </c>
    </row>
    <row r="36" spans="2:10" ht="20.100000000000001" customHeight="1" thickBot="1" x14ac:dyDescent="0.25">
      <c r="B36" s="4" t="s">
        <v>25</v>
      </c>
      <c r="C36" s="29">
        <f t="shared" si="2"/>
        <v>0.16963528413910092</v>
      </c>
      <c r="D36" s="29">
        <f t="shared" si="2"/>
        <v>0.14079728583545378</v>
      </c>
      <c r="E36" s="29">
        <f t="shared" si="2"/>
        <v>0.36895674300254455</v>
      </c>
      <c r="F36" s="29">
        <f t="shared" si="2"/>
        <v>0.32061068702290074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 t="str">
        <f t="shared" si="6"/>
        <v>-</v>
      </c>
    </row>
    <row r="37" spans="2:10" ht="20.100000000000001" customHeight="1" thickBot="1" x14ac:dyDescent="0.25">
      <c r="B37" s="4" t="s">
        <v>26</v>
      </c>
      <c r="C37" s="29">
        <f t="shared" si="2"/>
        <v>0.14676840215439857</v>
      </c>
      <c r="D37" s="29">
        <f t="shared" si="2"/>
        <v>7.1813285457809697E-2</v>
      </c>
      <c r="E37" s="29">
        <f t="shared" si="2"/>
        <v>0.32091561938958707</v>
      </c>
      <c r="F37" s="29">
        <f t="shared" si="2"/>
        <v>0.45915619389587076</v>
      </c>
      <c r="G37" s="29" t="str">
        <f t="shared" ref="G37:J37" si="7">IF(H15=0,"-",H15/$L15)</f>
        <v>-</v>
      </c>
      <c r="H37" s="29">
        <f t="shared" si="7"/>
        <v>4.4883303411131061E-4</v>
      </c>
      <c r="I37" s="29">
        <f t="shared" si="7"/>
        <v>4.4883303411131061E-4</v>
      </c>
      <c r="J37" s="29">
        <f t="shared" si="7"/>
        <v>4.4883303411131061E-4</v>
      </c>
    </row>
    <row r="38" spans="2:10" ht="20.100000000000001" customHeight="1" thickBot="1" x14ac:dyDescent="0.25">
      <c r="B38" s="4" t="s">
        <v>27</v>
      </c>
      <c r="C38" s="29">
        <f t="shared" si="2"/>
        <v>0.21052631578947367</v>
      </c>
      <c r="D38" s="29">
        <f t="shared" si="2"/>
        <v>9.8245614035087719E-2</v>
      </c>
      <c r="E38" s="29">
        <f t="shared" si="2"/>
        <v>0.36491228070175441</v>
      </c>
      <c r="F38" s="29">
        <f t="shared" si="2"/>
        <v>0.32631578947368423</v>
      </c>
      <c r="G38" s="29" t="str">
        <f t="shared" ref="G38:J38" si="8">IF(H16=0,"-",H16/$L16)</f>
        <v>-</v>
      </c>
      <c r="H38" s="29" t="str">
        <f t="shared" si="8"/>
        <v>-</v>
      </c>
      <c r="I38" s="29" t="str">
        <f t="shared" si="8"/>
        <v>-</v>
      </c>
      <c r="J38" s="29" t="str">
        <f t="shared" si="8"/>
        <v>-</v>
      </c>
    </row>
    <row r="39" spans="2:10" ht="20.100000000000001" customHeight="1" thickBot="1" x14ac:dyDescent="0.25">
      <c r="B39" s="4" t="s">
        <v>28</v>
      </c>
      <c r="C39" s="29">
        <f t="shared" si="2"/>
        <v>0.20028011204481794</v>
      </c>
      <c r="D39" s="29">
        <f t="shared" si="2"/>
        <v>0.11274509803921569</v>
      </c>
      <c r="E39" s="29">
        <f t="shared" si="2"/>
        <v>0.31162464985994398</v>
      </c>
      <c r="F39" s="29">
        <f t="shared" si="2"/>
        <v>0.37324929971988796</v>
      </c>
      <c r="G39" s="29">
        <f t="shared" ref="G39:J39" si="9">IF(H17=0,"-",H17/$L17)</f>
        <v>7.0028011204481793E-4</v>
      </c>
      <c r="H39" s="29" t="str">
        <f t="shared" si="9"/>
        <v>-</v>
      </c>
      <c r="I39" s="29">
        <f t="shared" si="9"/>
        <v>7.0028011204481793E-4</v>
      </c>
      <c r="J39" s="29">
        <f t="shared" si="9"/>
        <v>7.0028011204481793E-4</v>
      </c>
    </row>
    <row r="40" spans="2:10" ht="20.100000000000001" customHeight="1" thickBot="1" x14ac:dyDescent="0.25">
      <c r="B40" s="4" t="s">
        <v>29</v>
      </c>
      <c r="C40" s="29">
        <f t="shared" si="2"/>
        <v>0.23444374607165305</v>
      </c>
      <c r="D40" s="29">
        <f t="shared" si="2"/>
        <v>0.12696417347580138</v>
      </c>
      <c r="E40" s="29">
        <f t="shared" si="2"/>
        <v>0.28472658705216847</v>
      </c>
      <c r="F40" s="29">
        <f t="shared" si="2"/>
        <v>0.34569453174104336</v>
      </c>
      <c r="G40" s="29">
        <f t="shared" ref="G40:J40" si="10">IF(H18=0,"-",H18/$L18)</f>
        <v>3.771213073538655E-3</v>
      </c>
      <c r="H40" s="29">
        <f t="shared" si="10"/>
        <v>1.8856065367693275E-3</v>
      </c>
      <c r="I40" s="29">
        <f t="shared" si="10"/>
        <v>1.8856065367693275E-3</v>
      </c>
      <c r="J40" s="29">
        <f t="shared" si="10"/>
        <v>6.285355122564425E-4</v>
      </c>
    </row>
    <row r="41" spans="2:10" ht="20.100000000000001" customHeight="1" thickBot="1" x14ac:dyDescent="0.25">
      <c r="B41" s="4" t="s">
        <v>30</v>
      </c>
      <c r="C41" s="29">
        <f t="shared" si="2"/>
        <v>0.17850368809272918</v>
      </c>
      <c r="D41" s="29">
        <f t="shared" si="2"/>
        <v>0.10326659641728135</v>
      </c>
      <c r="E41" s="29">
        <f t="shared" si="2"/>
        <v>0.3171759747102213</v>
      </c>
      <c r="F41" s="29">
        <f t="shared" si="2"/>
        <v>0.39388830347734455</v>
      </c>
      <c r="G41" s="29">
        <f t="shared" ref="G41:J41" si="11">IF(H19=0,"-",H19/$L19)</f>
        <v>3.5827186512118019E-3</v>
      </c>
      <c r="H41" s="29">
        <f t="shared" si="11"/>
        <v>8.4299262381454167E-4</v>
      </c>
      <c r="I41" s="29">
        <f t="shared" si="11"/>
        <v>8.4299262381454167E-4</v>
      </c>
      <c r="J41" s="29">
        <f t="shared" si="11"/>
        <v>1.8967334035827187E-3</v>
      </c>
    </row>
    <row r="42" spans="2:10" ht="20.100000000000001" customHeight="1" thickBot="1" x14ac:dyDescent="0.25">
      <c r="B42" s="4" t="s">
        <v>31</v>
      </c>
      <c r="C42" s="29">
        <f t="shared" si="2"/>
        <v>0.18386023294509152</v>
      </c>
      <c r="D42" s="29">
        <f t="shared" si="2"/>
        <v>0.11023294509151414</v>
      </c>
      <c r="E42" s="29">
        <f t="shared" si="2"/>
        <v>0.32529118136439267</v>
      </c>
      <c r="F42" s="29">
        <f t="shared" si="2"/>
        <v>0.36959234608985025</v>
      </c>
      <c r="G42" s="29">
        <f t="shared" ref="G42:J42" si="12">IF(H20=0,"-",H20/$L20)</f>
        <v>7.071547420965058E-3</v>
      </c>
      <c r="H42" s="29">
        <f t="shared" si="12"/>
        <v>1.0399334442595673E-3</v>
      </c>
      <c r="I42" s="29">
        <f t="shared" si="12"/>
        <v>1.0399334442595673E-3</v>
      </c>
      <c r="J42" s="29">
        <f t="shared" si="12"/>
        <v>1.8718801996672214E-3</v>
      </c>
    </row>
    <row r="43" spans="2:10" ht="20.100000000000001" customHeight="1" thickBot="1" x14ac:dyDescent="0.25">
      <c r="B43" s="4" t="s">
        <v>32</v>
      </c>
      <c r="C43" s="29">
        <f t="shared" si="2"/>
        <v>0.20029895366218237</v>
      </c>
      <c r="D43" s="29">
        <f t="shared" si="2"/>
        <v>0.11509715994020926</v>
      </c>
      <c r="E43" s="29">
        <f t="shared" si="2"/>
        <v>0.28400597907324365</v>
      </c>
      <c r="F43" s="29">
        <f t="shared" si="2"/>
        <v>0.39760837070254113</v>
      </c>
      <c r="G43" s="29">
        <f t="shared" ref="G43:J43" si="13">IF(H21=0,"-",H21/$L21)</f>
        <v>1.4947683109118087E-3</v>
      </c>
      <c r="H43" s="29" t="str">
        <f t="shared" si="13"/>
        <v>-</v>
      </c>
      <c r="I43" s="29" t="str">
        <f t="shared" si="13"/>
        <v>-</v>
      </c>
      <c r="J43" s="29">
        <f t="shared" si="13"/>
        <v>1.4947683109118087E-3</v>
      </c>
    </row>
    <row r="44" spans="2:10" ht="20.100000000000001" customHeight="1" thickBot="1" x14ac:dyDescent="0.25">
      <c r="B44" s="4" t="s">
        <v>33</v>
      </c>
      <c r="C44" s="29">
        <f t="shared" si="2"/>
        <v>0.19428294573643412</v>
      </c>
      <c r="D44" s="29">
        <f t="shared" si="2"/>
        <v>0.10755813953488372</v>
      </c>
      <c r="E44" s="29">
        <f t="shared" si="2"/>
        <v>0.28730620155038761</v>
      </c>
      <c r="F44" s="29">
        <f t="shared" si="2"/>
        <v>0.38420542635658916</v>
      </c>
      <c r="G44" s="29">
        <f t="shared" ref="G44:J44" si="14">IF(H22=0,"-",H22/$L22)</f>
        <v>2.0348837209302327E-2</v>
      </c>
      <c r="H44" s="29">
        <f t="shared" si="14"/>
        <v>5.3294573643410852E-3</v>
      </c>
      <c r="I44" s="29">
        <f t="shared" si="14"/>
        <v>9.6899224806201549E-4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0.19454191033138402</v>
      </c>
      <c r="D45" s="29">
        <f t="shared" si="2"/>
        <v>9.5321637426900585E-2</v>
      </c>
      <c r="E45" s="29">
        <f t="shared" si="2"/>
        <v>0.36237816764132552</v>
      </c>
      <c r="F45" s="29">
        <f t="shared" si="2"/>
        <v>0.34561403508771932</v>
      </c>
      <c r="G45" s="29">
        <f t="shared" ref="G45:J45" si="15">IF(H23=0,"-",H23/$L23)</f>
        <v>1.9493177387914229E-4</v>
      </c>
      <c r="H45" s="29">
        <f t="shared" si="15"/>
        <v>1.1695906432748538E-3</v>
      </c>
      <c r="I45" s="29">
        <f t="shared" si="15"/>
        <v>5.8479532163742691E-4</v>
      </c>
      <c r="J45" s="29">
        <f t="shared" si="15"/>
        <v>1.9493177387914229E-4</v>
      </c>
    </row>
    <row r="46" spans="2:10" ht="20.100000000000001" customHeight="1" thickBot="1" x14ac:dyDescent="0.25">
      <c r="B46" s="4" t="s">
        <v>35</v>
      </c>
      <c r="C46" s="29">
        <f t="shared" si="2"/>
        <v>0.19529411764705881</v>
      </c>
      <c r="D46" s="29">
        <f t="shared" si="2"/>
        <v>0.12392156862745098</v>
      </c>
      <c r="E46" s="29">
        <f t="shared" si="2"/>
        <v>0.31294117647058822</v>
      </c>
      <c r="F46" s="29">
        <f t="shared" si="2"/>
        <v>0.35372549019607841</v>
      </c>
      <c r="G46" s="29" t="str">
        <f t="shared" ref="G46:J46" si="16">IF(H24=0,"-",H24/$L24)</f>
        <v>-</v>
      </c>
      <c r="H46" s="29">
        <f t="shared" si="16"/>
        <v>3.9215686274509803E-3</v>
      </c>
      <c r="I46" s="29">
        <f t="shared" si="16"/>
        <v>3.9215686274509803E-3</v>
      </c>
      <c r="J46" s="29">
        <f t="shared" si="16"/>
        <v>6.2745098039215684E-3</v>
      </c>
    </row>
    <row r="47" spans="2:10" ht="20.100000000000001" customHeight="1" thickBot="1" x14ac:dyDescent="0.25">
      <c r="B47" s="4" t="s">
        <v>36</v>
      </c>
      <c r="C47" s="29">
        <f t="shared" si="2"/>
        <v>0.17616580310880828</v>
      </c>
      <c r="D47" s="29">
        <f t="shared" si="2"/>
        <v>2.8497409326424871E-2</v>
      </c>
      <c r="E47" s="29">
        <f t="shared" si="2"/>
        <v>0.37823834196891193</v>
      </c>
      <c r="F47" s="29">
        <f t="shared" si="2"/>
        <v>0.41450777202072536</v>
      </c>
      <c r="G47" s="29" t="str">
        <f t="shared" ref="G47:J47" si="17">IF(H25=0,"-",H25/$L25)</f>
        <v>-</v>
      </c>
      <c r="H47" s="29" t="str">
        <f t="shared" si="17"/>
        <v>-</v>
      </c>
      <c r="I47" s="29" t="str">
        <f t="shared" si="17"/>
        <v>-</v>
      </c>
      <c r="J47" s="29">
        <f t="shared" si="17"/>
        <v>2.5906735751295338E-3</v>
      </c>
    </row>
    <row r="48" spans="2:10" ht="20.100000000000001" customHeight="1" thickBot="1" x14ac:dyDescent="0.25">
      <c r="B48" s="5" t="s">
        <v>37</v>
      </c>
      <c r="C48" s="29">
        <f t="shared" si="2"/>
        <v>0.19395017793594305</v>
      </c>
      <c r="D48" s="29">
        <f t="shared" si="2"/>
        <v>0.11565836298932385</v>
      </c>
      <c r="E48" s="29">
        <f t="shared" si="2"/>
        <v>0.28825622775800713</v>
      </c>
      <c r="F48" s="29">
        <f t="shared" si="2"/>
        <v>0.39857651245551601</v>
      </c>
      <c r="G48" s="29">
        <f t="shared" ref="G48:J48" si="18">IF(H26=0,"-",H26/$L26)</f>
        <v>1.7793594306049821E-3</v>
      </c>
      <c r="H48" s="29">
        <f t="shared" si="18"/>
        <v>1.7793594306049821E-3</v>
      </c>
      <c r="I48" s="29" t="str">
        <f t="shared" si="18"/>
        <v>-</v>
      </c>
      <c r="J48" s="29" t="str">
        <f t="shared" si="18"/>
        <v>-</v>
      </c>
    </row>
    <row r="49" spans="2:10" ht="20.100000000000001" customHeight="1" thickBot="1" x14ac:dyDescent="0.25">
      <c r="B49" s="6" t="s">
        <v>38</v>
      </c>
      <c r="C49" s="30">
        <f t="shared" si="2"/>
        <v>0.25</v>
      </c>
      <c r="D49" s="30">
        <f t="shared" si="2"/>
        <v>5.078125E-2</v>
      </c>
      <c r="E49" s="30">
        <f t="shared" si="2"/>
        <v>0.375</v>
      </c>
      <c r="F49" s="30">
        <f t="shared" si="2"/>
        <v>0.296875</v>
      </c>
      <c r="G49" s="30">
        <f t="shared" ref="G49:J49" si="19">IF(H27=0,"-",H27/$L27)</f>
        <v>7.8125E-3</v>
      </c>
      <c r="H49" s="30">
        <f t="shared" si="19"/>
        <v>1.953125E-2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0.18894825724647712</v>
      </c>
      <c r="D50" s="28">
        <f t="shared" si="2"/>
        <v>0.10866255087068465</v>
      </c>
      <c r="E50" s="28">
        <f t="shared" si="2"/>
        <v>0.32014617535505663</v>
      </c>
      <c r="F50" s="28">
        <f t="shared" si="2"/>
        <v>0.3750173029539603</v>
      </c>
      <c r="G50" s="28">
        <f t="shared" ref="G50:J50" si="20">IF(H28=0,"-",H28/$L28)</f>
        <v>3.4882755183965005E-3</v>
      </c>
      <c r="H50" s="28">
        <f t="shared" si="20"/>
        <v>1.4949752221699289E-3</v>
      </c>
      <c r="I50" s="28">
        <f t="shared" si="20"/>
        <v>9.4128069544032562E-4</v>
      </c>
      <c r="J50" s="28">
        <f t="shared" si="20"/>
        <v>1.3011821378145676E-3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30"/>
  <sheetViews>
    <sheetView zoomScale="80" zoomScaleNormal="80"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0" t="s">
        <v>40</v>
      </c>
      <c r="D9" s="70"/>
      <c r="E9" s="70"/>
      <c r="F9" s="70"/>
      <c r="G9" s="70"/>
      <c r="H9" s="71"/>
      <c r="I9" s="72" t="s">
        <v>41</v>
      </c>
      <c r="J9" s="70"/>
      <c r="K9" s="70"/>
      <c r="L9" s="70"/>
      <c r="M9" s="70"/>
      <c r="N9" s="71"/>
      <c r="O9" s="72" t="s">
        <v>42</v>
      </c>
      <c r="P9" s="70"/>
      <c r="Q9" s="70"/>
      <c r="R9" s="70"/>
      <c r="S9" s="70"/>
      <c r="T9" s="71"/>
      <c r="U9" s="72" t="s">
        <v>43</v>
      </c>
      <c r="V9" s="70"/>
      <c r="W9" s="70"/>
      <c r="X9" s="70"/>
      <c r="Y9" s="70"/>
      <c r="Z9" s="71"/>
      <c r="AA9" s="72" t="s">
        <v>44</v>
      </c>
      <c r="AB9" s="70"/>
      <c r="AC9" s="70"/>
      <c r="AD9" s="70"/>
      <c r="AE9" s="70"/>
      <c r="AF9" s="71"/>
      <c r="AG9" s="72" t="s">
        <v>45</v>
      </c>
      <c r="AH9" s="70"/>
      <c r="AI9" s="70"/>
      <c r="AJ9" s="70"/>
      <c r="AK9" s="70"/>
      <c r="AL9" s="71"/>
      <c r="AM9" s="72" t="s">
        <v>46</v>
      </c>
      <c r="AN9" s="70"/>
      <c r="AO9" s="70"/>
      <c r="AP9" s="70"/>
      <c r="AQ9" s="70"/>
      <c r="AR9" s="71"/>
      <c r="AS9" s="72" t="s">
        <v>47</v>
      </c>
      <c r="AT9" s="70"/>
      <c r="AU9" s="70"/>
      <c r="AV9" s="70"/>
      <c r="AW9" s="70"/>
      <c r="AX9" s="71"/>
    </row>
    <row r="10" spans="2:50" ht="63.75" customHeight="1" thickBot="1" x14ac:dyDescent="0.25">
      <c r="C10" s="75" t="s">
        <v>48</v>
      </c>
      <c r="D10" s="73" t="s">
        <v>249</v>
      </c>
      <c r="E10" s="74"/>
      <c r="F10" s="75" t="s">
        <v>49</v>
      </c>
      <c r="G10" s="75" t="s">
        <v>50</v>
      </c>
      <c r="H10" s="75" t="s">
        <v>51</v>
      </c>
      <c r="I10" s="75" t="s">
        <v>48</v>
      </c>
      <c r="J10" s="73" t="s">
        <v>249</v>
      </c>
      <c r="K10" s="74"/>
      <c r="L10" s="75" t="s">
        <v>49</v>
      </c>
      <c r="M10" s="75" t="s">
        <v>50</v>
      </c>
      <c r="N10" s="75" t="s">
        <v>51</v>
      </c>
      <c r="O10" s="75" t="s">
        <v>48</v>
      </c>
      <c r="P10" s="73" t="s">
        <v>249</v>
      </c>
      <c r="Q10" s="74"/>
      <c r="R10" s="75" t="s">
        <v>49</v>
      </c>
      <c r="S10" s="75" t="s">
        <v>50</v>
      </c>
      <c r="T10" s="75" t="s">
        <v>51</v>
      </c>
      <c r="U10" s="75" t="s">
        <v>48</v>
      </c>
      <c r="V10" s="73" t="s">
        <v>249</v>
      </c>
      <c r="W10" s="74"/>
      <c r="X10" s="75" t="s">
        <v>49</v>
      </c>
      <c r="Y10" s="75" t="s">
        <v>50</v>
      </c>
      <c r="Z10" s="75" t="s">
        <v>51</v>
      </c>
      <c r="AA10" s="75" t="s">
        <v>48</v>
      </c>
      <c r="AB10" s="73" t="s">
        <v>249</v>
      </c>
      <c r="AC10" s="74"/>
      <c r="AD10" s="75" t="s">
        <v>49</v>
      </c>
      <c r="AE10" s="75" t="s">
        <v>50</v>
      </c>
      <c r="AF10" s="75" t="s">
        <v>51</v>
      </c>
      <c r="AG10" s="75" t="s">
        <v>48</v>
      </c>
      <c r="AH10" s="73" t="s">
        <v>249</v>
      </c>
      <c r="AI10" s="74"/>
      <c r="AJ10" s="75" t="s">
        <v>49</v>
      </c>
      <c r="AK10" s="75" t="s">
        <v>50</v>
      </c>
      <c r="AL10" s="75" t="s">
        <v>51</v>
      </c>
      <c r="AM10" s="75" t="s">
        <v>48</v>
      </c>
      <c r="AN10" s="73" t="s">
        <v>249</v>
      </c>
      <c r="AO10" s="74"/>
      <c r="AP10" s="75" t="s">
        <v>49</v>
      </c>
      <c r="AQ10" s="75" t="s">
        <v>50</v>
      </c>
      <c r="AR10" s="75" t="s">
        <v>51</v>
      </c>
      <c r="AS10" s="75" t="s">
        <v>48</v>
      </c>
      <c r="AT10" s="73" t="s">
        <v>249</v>
      </c>
      <c r="AU10" s="74"/>
      <c r="AV10" s="75" t="s">
        <v>49</v>
      </c>
      <c r="AW10" s="75" t="s">
        <v>50</v>
      </c>
      <c r="AX10" s="75" t="s">
        <v>51</v>
      </c>
    </row>
    <row r="11" spans="2:50" ht="20.100000000000001" customHeight="1" thickBot="1" x14ac:dyDescent="0.25">
      <c r="C11" s="76"/>
      <c r="D11" s="64" t="s">
        <v>247</v>
      </c>
      <c r="E11" s="64" t="s">
        <v>248</v>
      </c>
      <c r="F11" s="76"/>
      <c r="G11" s="76"/>
      <c r="H11" s="76"/>
      <c r="I11" s="76"/>
      <c r="J11" s="64" t="s">
        <v>247</v>
      </c>
      <c r="K11" s="64" t="s">
        <v>248</v>
      </c>
      <c r="L11" s="76"/>
      <c r="M11" s="76"/>
      <c r="N11" s="76"/>
      <c r="O11" s="76"/>
      <c r="P11" s="64" t="s">
        <v>247</v>
      </c>
      <c r="Q11" s="64" t="s">
        <v>248</v>
      </c>
      <c r="R11" s="76"/>
      <c r="S11" s="76"/>
      <c r="T11" s="76"/>
      <c r="U11" s="76"/>
      <c r="V11" s="64" t="s">
        <v>247</v>
      </c>
      <c r="W11" s="64" t="s">
        <v>248</v>
      </c>
      <c r="X11" s="76"/>
      <c r="Y11" s="76"/>
      <c r="Z11" s="76"/>
      <c r="AA11" s="76"/>
      <c r="AB11" s="64" t="s">
        <v>247</v>
      </c>
      <c r="AC11" s="64" t="s">
        <v>248</v>
      </c>
      <c r="AD11" s="76"/>
      <c r="AE11" s="76"/>
      <c r="AF11" s="76"/>
      <c r="AG11" s="76"/>
      <c r="AH11" s="64" t="s">
        <v>247</v>
      </c>
      <c r="AI11" s="64" t="s">
        <v>248</v>
      </c>
      <c r="AJ11" s="76"/>
      <c r="AK11" s="76"/>
      <c r="AL11" s="76"/>
      <c r="AM11" s="76"/>
      <c r="AN11" s="64" t="s">
        <v>247</v>
      </c>
      <c r="AO11" s="64" t="s">
        <v>248</v>
      </c>
      <c r="AP11" s="76"/>
      <c r="AQ11" s="76"/>
      <c r="AR11" s="76"/>
      <c r="AS11" s="76"/>
      <c r="AT11" s="64" t="s">
        <v>247</v>
      </c>
      <c r="AU11" s="64" t="s">
        <v>248</v>
      </c>
      <c r="AV11" s="76"/>
      <c r="AW11" s="76"/>
      <c r="AX11" s="76"/>
    </row>
    <row r="12" spans="2:50" ht="20.100000000000001" customHeight="1" thickBot="1" x14ac:dyDescent="0.25">
      <c r="B12" s="3" t="s">
        <v>22</v>
      </c>
      <c r="C12" s="19">
        <v>34438</v>
      </c>
      <c r="D12" s="19">
        <v>5107</v>
      </c>
      <c r="E12" s="19">
        <v>2779</v>
      </c>
      <c r="F12" s="19">
        <v>133</v>
      </c>
      <c r="G12" s="19">
        <v>40464</v>
      </c>
      <c r="H12" s="19">
        <v>9461</v>
      </c>
      <c r="I12" s="19">
        <v>9473</v>
      </c>
      <c r="J12" s="19">
        <v>1378</v>
      </c>
      <c r="K12" s="19">
        <v>49</v>
      </c>
      <c r="L12" s="19">
        <v>4</v>
      </c>
      <c r="M12" s="19">
        <v>10905</v>
      </c>
      <c r="N12" s="19">
        <v>53</v>
      </c>
      <c r="O12" s="19">
        <v>66</v>
      </c>
      <c r="P12" s="19">
        <v>1</v>
      </c>
      <c r="Q12" s="19">
        <v>0</v>
      </c>
      <c r="R12" s="19">
        <v>4</v>
      </c>
      <c r="S12" s="19">
        <v>63</v>
      </c>
      <c r="T12" s="19">
        <v>61</v>
      </c>
      <c r="U12" s="19">
        <v>17312</v>
      </c>
      <c r="V12" s="19">
        <v>3704</v>
      </c>
      <c r="W12" s="19">
        <v>2710</v>
      </c>
      <c r="X12" s="19">
        <v>98</v>
      </c>
      <c r="Y12" s="19">
        <v>22315</v>
      </c>
      <c r="Z12" s="19">
        <v>6257</v>
      </c>
      <c r="AA12" s="19">
        <v>5931</v>
      </c>
      <c r="AB12" s="19">
        <v>0</v>
      </c>
      <c r="AC12" s="19">
        <v>0</v>
      </c>
      <c r="AD12" s="19">
        <v>19</v>
      </c>
      <c r="AE12" s="19">
        <v>5624</v>
      </c>
      <c r="AF12" s="19">
        <v>2677</v>
      </c>
      <c r="AG12" s="19">
        <v>1631</v>
      </c>
      <c r="AH12" s="19">
        <v>24</v>
      </c>
      <c r="AI12" s="19">
        <v>20</v>
      </c>
      <c r="AJ12" s="19">
        <v>5</v>
      </c>
      <c r="AK12" s="19">
        <v>1536</v>
      </c>
      <c r="AL12" s="19">
        <v>390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25</v>
      </c>
      <c r="AT12" s="19">
        <v>0</v>
      </c>
      <c r="AU12" s="19">
        <v>0</v>
      </c>
      <c r="AV12" s="19">
        <v>3</v>
      </c>
      <c r="AW12" s="19">
        <v>21</v>
      </c>
      <c r="AX12" s="19">
        <v>23</v>
      </c>
    </row>
    <row r="13" spans="2:50" ht="20.100000000000001" customHeight="1" thickBot="1" x14ac:dyDescent="0.25">
      <c r="B13" s="4" t="s">
        <v>23</v>
      </c>
      <c r="C13" s="20">
        <v>3253</v>
      </c>
      <c r="D13" s="20">
        <v>934</v>
      </c>
      <c r="E13" s="20">
        <v>580</v>
      </c>
      <c r="F13" s="20">
        <v>8</v>
      </c>
      <c r="G13" s="20">
        <v>4672</v>
      </c>
      <c r="H13" s="20">
        <v>844</v>
      </c>
      <c r="I13" s="20">
        <v>897</v>
      </c>
      <c r="J13" s="20">
        <v>231</v>
      </c>
      <c r="K13" s="20">
        <v>3</v>
      </c>
      <c r="L13" s="20">
        <v>1</v>
      </c>
      <c r="M13" s="20">
        <v>1124</v>
      </c>
      <c r="N13" s="20">
        <v>12</v>
      </c>
      <c r="O13" s="20">
        <v>6</v>
      </c>
      <c r="P13" s="20">
        <v>0</v>
      </c>
      <c r="Q13" s="20">
        <v>0</v>
      </c>
      <c r="R13" s="20">
        <v>0</v>
      </c>
      <c r="S13" s="20">
        <v>3</v>
      </c>
      <c r="T13" s="20">
        <v>6</v>
      </c>
      <c r="U13" s="20">
        <v>1691</v>
      </c>
      <c r="V13" s="20">
        <v>690</v>
      </c>
      <c r="W13" s="20">
        <v>575</v>
      </c>
      <c r="X13" s="20">
        <v>5</v>
      </c>
      <c r="Y13" s="20">
        <v>2909</v>
      </c>
      <c r="Z13" s="20">
        <v>608</v>
      </c>
      <c r="AA13" s="20">
        <v>486</v>
      </c>
      <c r="AB13" s="20">
        <v>0</v>
      </c>
      <c r="AC13" s="20">
        <v>0</v>
      </c>
      <c r="AD13" s="20">
        <v>2</v>
      </c>
      <c r="AE13" s="20">
        <v>435</v>
      </c>
      <c r="AF13" s="20">
        <v>198</v>
      </c>
      <c r="AG13" s="20">
        <v>172</v>
      </c>
      <c r="AH13" s="20">
        <v>13</v>
      </c>
      <c r="AI13" s="20">
        <v>2</v>
      </c>
      <c r="AJ13" s="20">
        <v>0</v>
      </c>
      <c r="AK13" s="20">
        <v>200</v>
      </c>
      <c r="AL13" s="20">
        <v>19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1</v>
      </c>
      <c r="AT13" s="20">
        <v>0</v>
      </c>
      <c r="AU13" s="20">
        <v>0</v>
      </c>
      <c r="AV13" s="20">
        <v>0</v>
      </c>
      <c r="AW13" s="20">
        <v>1</v>
      </c>
      <c r="AX13" s="20">
        <v>1</v>
      </c>
    </row>
    <row r="14" spans="2:50" ht="20.100000000000001" customHeight="1" thickBot="1" x14ac:dyDescent="0.25">
      <c r="B14" s="4" t="s">
        <v>24</v>
      </c>
      <c r="C14" s="20">
        <v>3110</v>
      </c>
      <c r="D14" s="20">
        <v>238</v>
      </c>
      <c r="E14" s="20">
        <v>85</v>
      </c>
      <c r="F14" s="20">
        <v>9</v>
      </c>
      <c r="G14" s="20">
        <v>3233</v>
      </c>
      <c r="H14" s="20">
        <v>907</v>
      </c>
      <c r="I14" s="20">
        <v>657</v>
      </c>
      <c r="J14" s="20">
        <v>54</v>
      </c>
      <c r="K14" s="20">
        <v>0</v>
      </c>
      <c r="L14" s="20">
        <v>3</v>
      </c>
      <c r="M14" s="20">
        <v>718</v>
      </c>
      <c r="N14" s="20">
        <v>5</v>
      </c>
      <c r="O14" s="20">
        <v>6</v>
      </c>
      <c r="P14" s="20">
        <v>0</v>
      </c>
      <c r="Q14" s="20">
        <v>0</v>
      </c>
      <c r="R14" s="20">
        <v>0</v>
      </c>
      <c r="S14" s="20">
        <v>2</v>
      </c>
      <c r="T14" s="20">
        <v>10</v>
      </c>
      <c r="U14" s="20">
        <v>1845</v>
      </c>
      <c r="V14" s="20">
        <v>184</v>
      </c>
      <c r="W14" s="20">
        <v>85</v>
      </c>
      <c r="X14" s="20">
        <v>4</v>
      </c>
      <c r="Y14" s="20">
        <v>1998</v>
      </c>
      <c r="Z14" s="20">
        <v>596</v>
      </c>
      <c r="AA14" s="20">
        <v>506</v>
      </c>
      <c r="AB14" s="20">
        <v>0</v>
      </c>
      <c r="AC14" s="20">
        <v>0</v>
      </c>
      <c r="AD14" s="20">
        <v>1</v>
      </c>
      <c r="AE14" s="20">
        <v>415</v>
      </c>
      <c r="AF14" s="20">
        <v>278</v>
      </c>
      <c r="AG14" s="20">
        <v>96</v>
      </c>
      <c r="AH14" s="20">
        <v>0</v>
      </c>
      <c r="AI14" s="20">
        <v>0</v>
      </c>
      <c r="AJ14" s="20">
        <v>1</v>
      </c>
      <c r="AK14" s="20">
        <v>99</v>
      </c>
      <c r="AL14" s="20">
        <v>18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1</v>
      </c>
      <c r="AX14" s="20">
        <v>0</v>
      </c>
    </row>
    <row r="15" spans="2:50" ht="20.100000000000001" customHeight="1" thickBot="1" x14ac:dyDescent="0.25">
      <c r="B15" s="4" t="s">
        <v>25</v>
      </c>
      <c r="C15" s="20">
        <v>4581</v>
      </c>
      <c r="D15" s="20">
        <v>2670</v>
      </c>
      <c r="E15" s="20">
        <v>64</v>
      </c>
      <c r="F15" s="20">
        <v>5</v>
      </c>
      <c r="G15" s="20">
        <v>6907</v>
      </c>
      <c r="H15" s="20">
        <v>2208</v>
      </c>
      <c r="I15" s="20">
        <v>1596</v>
      </c>
      <c r="J15" s="20">
        <v>102</v>
      </c>
      <c r="K15" s="20">
        <v>1</v>
      </c>
      <c r="L15" s="20">
        <v>0</v>
      </c>
      <c r="M15" s="20">
        <v>1701</v>
      </c>
      <c r="N15" s="20">
        <v>5</v>
      </c>
      <c r="O15" s="20">
        <v>6</v>
      </c>
      <c r="P15" s="20">
        <v>2</v>
      </c>
      <c r="Q15" s="20">
        <v>0</v>
      </c>
      <c r="R15" s="20">
        <v>0</v>
      </c>
      <c r="S15" s="20">
        <v>7</v>
      </c>
      <c r="T15" s="20">
        <v>9</v>
      </c>
      <c r="U15" s="20">
        <v>2081</v>
      </c>
      <c r="V15" s="20">
        <v>2566</v>
      </c>
      <c r="W15" s="20">
        <v>63</v>
      </c>
      <c r="X15" s="20">
        <v>5</v>
      </c>
      <c r="Y15" s="20">
        <v>4393</v>
      </c>
      <c r="Z15" s="20">
        <v>1723</v>
      </c>
      <c r="AA15" s="20">
        <v>714</v>
      </c>
      <c r="AB15" s="20">
        <v>0</v>
      </c>
      <c r="AC15" s="20">
        <v>0</v>
      </c>
      <c r="AD15" s="20">
        <v>0</v>
      </c>
      <c r="AE15" s="20">
        <v>650</v>
      </c>
      <c r="AF15" s="20">
        <v>427</v>
      </c>
      <c r="AG15" s="20">
        <v>184</v>
      </c>
      <c r="AH15" s="20">
        <v>0</v>
      </c>
      <c r="AI15" s="20">
        <v>0</v>
      </c>
      <c r="AJ15" s="20">
        <v>0</v>
      </c>
      <c r="AK15" s="20">
        <v>156</v>
      </c>
      <c r="AL15" s="20">
        <v>44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</row>
    <row r="16" spans="2:50" ht="20.100000000000001" customHeight="1" thickBot="1" x14ac:dyDescent="0.25">
      <c r="B16" s="4" t="s">
        <v>26</v>
      </c>
      <c r="C16" s="20">
        <v>8351</v>
      </c>
      <c r="D16" s="20">
        <v>1999</v>
      </c>
      <c r="E16" s="20">
        <v>543</v>
      </c>
      <c r="F16" s="20">
        <v>72</v>
      </c>
      <c r="G16" s="20">
        <v>10363</v>
      </c>
      <c r="H16" s="20">
        <v>1759</v>
      </c>
      <c r="I16" s="20">
        <v>3813</v>
      </c>
      <c r="J16" s="20">
        <v>687</v>
      </c>
      <c r="K16" s="20">
        <v>72</v>
      </c>
      <c r="L16" s="20">
        <v>17</v>
      </c>
      <c r="M16" s="20">
        <v>4578</v>
      </c>
      <c r="N16" s="20">
        <v>22</v>
      </c>
      <c r="O16" s="20">
        <v>7</v>
      </c>
      <c r="P16" s="20">
        <v>0</v>
      </c>
      <c r="Q16" s="20">
        <v>0</v>
      </c>
      <c r="R16" s="20">
        <v>0</v>
      </c>
      <c r="S16" s="20">
        <v>9</v>
      </c>
      <c r="T16" s="20">
        <v>3</v>
      </c>
      <c r="U16" s="20">
        <v>3031</v>
      </c>
      <c r="V16" s="20">
        <v>1240</v>
      </c>
      <c r="W16" s="20">
        <v>461</v>
      </c>
      <c r="X16" s="20">
        <v>35</v>
      </c>
      <c r="Y16" s="20">
        <v>4281</v>
      </c>
      <c r="Z16" s="20">
        <v>1271</v>
      </c>
      <c r="AA16" s="20">
        <v>721</v>
      </c>
      <c r="AB16" s="20">
        <v>0</v>
      </c>
      <c r="AC16" s="20">
        <v>0</v>
      </c>
      <c r="AD16" s="20">
        <v>10</v>
      </c>
      <c r="AE16" s="20">
        <v>684</v>
      </c>
      <c r="AF16" s="20">
        <v>364</v>
      </c>
      <c r="AG16" s="20">
        <v>776</v>
      </c>
      <c r="AH16" s="20">
        <v>72</v>
      </c>
      <c r="AI16" s="20">
        <v>10</v>
      </c>
      <c r="AJ16" s="20">
        <v>10</v>
      </c>
      <c r="AK16" s="20">
        <v>808</v>
      </c>
      <c r="AL16" s="20">
        <v>94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3</v>
      </c>
      <c r="AT16" s="20">
        <v>0</v>
      </c>
      <c r="AU16" s="20">
        <v>0</v>
      </c>
      <c r="AV16" s="20">
        <v>0</v>
      </c>
      <c r="AW16" s="20">
        <v>3</v>
      </c>
      <c r="AX16" s="20">
        <v>5</v>
      </c>
    </row>
    <row r="17" spans="2:50" ht="20.100000000000001" customHeight="1" thickBot="1" x14ac:dyDescent="0.25">
      <c r="B17" s="4" t="s">
        <v>27</v>
      </c>
      <c r="C17" s="20">
        <v>1852</v>
      </c>
      <c r="D17" s="20">
        <v>221</v>
      </c>
      <c r="E17" s="20">
        <v>11</v>
      </c>
      <c r="F17" s="20">
        <v>19</v>
      </c>
      <c r="G17" s="20">
        <v>2035</v>
      </c>
      <c r="H17" s="20">
        <v>304</v>
      </c>
      <c r="I17" s="20">
        <v>440</v>
      </c>
      <c r="J17" s="20">
        <v>128</v>
      </c>
      <c r="K17" s="20">
        <v>1</v>
      </c>
      <c r="L17" s="20">
        <v>3</v>
      </c>
      <c r="M17" s="20">
        <v>575</v>
      </c>
      <c r="N17" s="20">
        <v>3</v>
      </c>
      <c r="O17" s="20">
        <v>2</v>
      </c>
      <c r="P17" s="20">
        <v>0</v>
      </c>
      <c r="Q17" s="20">
        <v>0</v>
      </c>
      <c r="R17" s="20">
        <v>0</v>
      </c>
      <c r="S17" s="20">
        <v>3</v>
      </c>
      <c r="T17" s="20">
        <v>2</v>
      </c>
      <c r="U17" s="20">
        <v>1003</v>
      </c>
      <c r="V17" s="20">
        <v>92</v>
      </c>
      <c r="W17" s="20">
        <v>10</v>
      </c>
      <c r="X17" s="20">
        <v>7</v>
      </c>
      <c r="Y17" s="20">
        <v>1055</v>
      </c>
      <c r="Z17" s="20">
        <v>218</v>
      </c>
      <c r="AA17" s="20">
        <v>334</v>
      </c>
      <c r="AB17" s="20">
        <v>0</v>
      </c>
      <c r="AC17" s="20">
        <v>0</v>
      </c>
      <c r="AD17" s="20">
        <v>6</v>
      </c>
      <c r="AE17" s="20">
        <v>329</v>
      </c>
      <c r="AF17" s="20">
        <v>57</v>
      </c>
      <c r="AG17" s="20">
        <v>72</v>
      </c>
      <c r="AH17" s="20">
        <v>1</v>
      </c>
      <c r="AI17" s="20">
        <v>0</v>
      </c>
      <c r="AJ17" s="20">
        <v>3</v>
      </c>
      <c r="AK17" s="20">
        <v>72</v>
      </c>
      <c r="AL17" s="20">
        <v>23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1</v>
      </c>
      <c r="AT17" s="20">
        <v>0</v>
      </c>
      <c r="AU17" s="20">
        <v>0</v>
      </c>
      <c r="AV17" s="20">
        <v>0</v>
      </c>
      <c r="AW17" s="20">
        <v>1</v>
      </c>
      <c r="AX17" s="20">
        <v>1</v>
      </c>
    </row>
    <row r="18" spans="2:50" ht="20.100000000000001" customHeight="1" thickBot="1" x14ac:dyDescent="0.25">
      <c r="B18" s="4" t="s">
        <v>28</v>
      </c>
      <c r="C18" s="20">
        <v>6124</v>
      </c>
      <c r="D18" s="20">
        <v>358</v>
      </c>
      <c r="E18" s="20">
        <v>54</v>
      </c>
      <c r="F18" s="20">
        <v>25</v>
      </c>
      <c r="G18" s="20">
        <v>6281</v>
      </c>
      <c r="H18" s="20">
        <v>1801</v>
      </c>
      <c r="I18" s="20">
        <v>1387</v>
      </c>
      <c r="J18" s="20">
        <v>113</v>
      </c>
      <c r="K18" s="20">
        <v>0</v>
      </c>
      <c r="L18" s="20">
        <v>0</v>
      </c>
      <c r="M18" s="20">
        <v>1496</v>
      </c>
      <c r="N18" s="20">
        <v>52</v>
      </c>
      <c r="O18" s="20">
        <v>18</v>
      </c>
      <c r="P18" s="20">
        <v>0</v>
      </c>
      <c r="Q18" s="20">
        <v>0</v>
      </c>
      <c r="R18" s="20">
        <v>1</v>
      </c>
      <c r="S18" s="20">
        <v>20</v>
      </c>
      <c r="T18" s="20">
        <v>9</v>
      </c>
      <c r="U18" s="20">
        <v>3218</v>
      </c>
      <c r="V18" s="20">
        <v>242</v>
      </c>
      <c r="W18" s="20">
        <v>54</v>
      </c>
      <c r="X18" s="20">
        <v>12</v>
      </c>
      <c r="Y18" s="20">
        <v>3324</v>
      </c>
      <c r="Z18" s="20">
        <v>1161</v>
      </c>
      <c r="AA18" s="20">
        <v>1315</v>
      </c>
      <c r="AB18" s="20">
        <v>0</v>
      </c>
      <c r="AC18" s="20">
        <v>0</v>
      </c>
      <c r="AD18" s="20">
        <v>2</v>
      </c>
      <c r="AE18" s="20">
        <v>1254</v>
      </c>
      <c r="AF18" s="20">
        <v>543</v>
      </c>
      <c r="AG18" s="20">
        <v>184</v>
      </c>
      <c r="AH18" s="20">
        <v>3</v>
      </c>
      <c r="AI18" s="20">
        <v>0</v>
      </c>
      <c r="AJ18" s="20">
        <v>10</v>
      </c>
      <c r="AK18" s="20">
        <v>186</v>
      </c>
      <c r="AL18" s="20">
        <v>35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2</v>
      </c>
      <c r="AT18" s="20">
        <v>0</v>
      </c>
      <c r="AU18" s="20">
        <v>0</v>
      </c>
      <c r="AV18" s="20">
        <v>0</v>
      </c>
      <c r="AW18" s="20">
        <v>1</v>
      </c>
      <c r="AX18" s="20">
        <v>1</v>
      </c>
    </row>
    <row r="19" spans="2:50" ht="20.100000000000001" customHeight="1" thickBot="1" x14ac:dyDescent="0.25">
      <c r="B19" s="4" t="s">
        <v>29</v>
      </c>
      <c r="C19" s="20">
        <v>6394</v>
      </c>
      <c r="D19" s="20">
        <v>657</v>
      </c>
      <c r="E19" s="20">
        <v>292</v>
      </c>
      <c r="F19" s="20">
        <v>74</v>
      </c>
      <c r="G19" s="20">
        <v>6869</v>
      </c>
      <c r="H19" s="20">
        <v>3018</v>
      </c>
      <c r="I19" s="20">
        <v>1774</v>
      </c>
      <c r="J19" s="20">
        <v>250</v>
      </c>
      <c r="K19" s="20">
        <v>11</v>
      </c>
      <c r="L19" s="20">
        <v>3</v>
      </c>
      <c r="M19" s="20">
        <v>2043</v>
      </c>
      <c r="N19" s="20">
        <v>16</v>
      </c>
      <c r="O19" s="20">
        <v>8</v>
      </c>
      <c r="P19" s="20">
        <v>0</v>
      </c>
      <c r="Q19" s="20">
        <v>0</v>
      </c>
      <c r="R19" s="20">
        <v>0</v>
      </c>
      <c r="S19" s="20">
        <v>10</v>
      </c>
      <c r="T19" s="20">
        <v>8</v>
      </c>
      <c r="U19" s="20">
        <v>3330</v>
      </c>
      <c r="V19" s="20">
        <v>404</v>
      </c>
      <c r="W19" s="20">
        <v>279</v>
      </c>
      <c r="X19" s="20">
        <v>58</v>
      </c>
      <c r="Y19" s="20">
        <v>3648</v>
      </c>
      <c r="Z19" s="20">
        <v>2103</v>
      </c>
      <c r="AA19" s="20">
        <v>1081</v>
      </c>
      <c r="AB19" s="20">
        <v>0</v>
      </c>
      <c r="AC19" s="20">
        <v>0</v>
      </c>
      <c r="AD19" s="20">
        <v>7</v>
      </c>
      <c r="AE19" s="20">
        <v>975</v>
      </c>
      <c r="AF19" s="20">
        <v>810</v>
      </c>
      <c r="AG19" s="20">
        <v>199</v>
      </c>
      <c r="AH19" s="20">
        <v>3</v>
      </c>
      <c r="AI19" s="20">
        <v>2</v>
      </c>
      <c r="AJ19" s="20">
        <v>6</v>
      </c>
      <c r="AK19" s="20">
        <v>193</v>
      </c>
      <c r="AL19" s="20">
        <v>78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2</v>
      </c>
      <c r="AT19" s="20">
        <v>0</v>
      </c>
      <c r="AU19" s="20">
        <v>0</v>
      </c>
      <c r="AV19" s="20">
        <v>0</v>
      </c>
      <c r="AW19" s="20">
        <v>0</v>
      </c>
      <c r="AX19" s="20">
        <v>3</v>
      </c>
    </row>
    <row r="20" spans="2:50" ht="20.100000000000001" customHeight="1" thickBot="1" x14ac:dyDescent="0.25">
      <c r="B20" s="4" t="s">
        <v>30</v>
      </c>
      <c r="C20" s="20">
        <v>26300</v>
      </c>
      <c r="D20" s="20">
        <v>1768</v>
      </c>
      <c r="E20" s="20">
        <v>1004</v>
      </c>
      <c r="F20" s="20">
        <v>115</v>
      </c>
      <c r="G20" s="20">
        <v>27004</v>
      </c>
      <c r="H20" s="20">
        <v>8495</v>
      </c>
      <c r="I20" s="20">
        <v>7590</v>
      </c>
      <c r="J20" s="20">
        <v>685</v>
      </c>
      <c r="K20" s="20">
        <v>28</v>
      </c>
      <c r="L20" s="20">
        <v>10</v>
      </c>
      <c r="M20" s="20">
        <v>8323</v>
      </c>
      <c r="N20" s="20">
        <v>55</v>
      </c>
      <c r="O20" s="20">
        <v>105</v>
      </c>
      <c r="P20" s="20">
        <v>1</v>
      </c>
      <c r="Q20" s="20">
        <v>1</v>
      </c>
      <c r="R20" s="20">
        <v>2</v>
      </c>
      <c r="S20" s="20">
        <v>88</v>
      </c>
      <c r="T20" s="20">
        <v>87</v>
      </c>
      <c r="U20" s="20">
        <v>11869</v>
      </c>
      <c r="V20" s="20">
        <v>1078</v>
      </c>
      <c r="W20" s="20">
        <v>974</v>
      </c>
      <c r="X20" s="20">
        <v>78</v>
      </c>
      <c r="Y20" s="20">
        <v>12494</v>
      </c>
      <c r="Z20" s="20">
        <v>5460</v>
      </c>
      <c r="AA20" s="20">
        <v>6091</v>
      </c>
      <c r="AB20" s="20">
        <v>0</v>
      </c>
      <c r="AC20" s="20">
        <v>0</v>
      </c>
      <c r="AD20" s="20">
        <v>18</v>
      </c>
      <c r="AE20" s="20">
        <v>5511</v>
      </c>
      <c r="AF20" s="20">
        <v>2673</v>
      </c>
      <c r="AG20" s="20">
        <v>600</v>
      </c>
      <c r="AH20" s="20">
        <v>4</v>
      </c>
      <c r="AI20" s="20">
        <v>1</v>
      </c>
      <c r="AJ20" s="20">
        <v>7</v>
      </c>
      <c r="AK20" s="20">
        <v>560</v>
      </c>
      <c r="AL20" s="20">
        <v>162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45</v>
      </c>
      <c r="AT20" s="20">
        <v>0</v>
      </c>
      <c r="AU20" s="20">
        <v>0</v>
      </c>
      <c r="AV20" s="20">
        <v>0</v>
      </c>
      <c r="AW20" s="20">
        <v>28</v>
      </c>
      <c r="AX20" s="20">
        <v>58</v>
      </c>
    </row>
    <row r="21" spans="2:50" ht="20.100000000000001" customHeight="1" thickBot="1" x14ac:dyDescent="0.25">
      <c r="B21" s="4" t="s">
        <v>31</v>
      </c>
      <c r="C21" s="20">
        <v>26465</v>
      </c>
      <c r="D21" s="20">
        <v>1738</v>
      </c>
      <c r="E21" s="20">
        <v>436</v>
      </c>
      <c r="F21" s="20">
        <v>346</v>
      </c>
      <c r="G21" s="20">
        <v>27932</v>
      </c>
      <c r="H21" s="20">
        <v>6226</v>
      </c>
      <c r="I21" s="20">
        <v>5116</v>
      </c>
      <c r="J21" s="20">
        <v>584</v>
      </c>
      <c r="K21" s="20">
        <v>6</v>
      </c>
      <c r="L21" s="20">
        <v>46</v>
      </c>
      <c r="M21" s="20">
        <v>5748</v>
      </c>
      <c r="N21" s="20">
        <v>41</v>
      </c>
      <c r="O21" s="20">
        <v>37</v>
      </c>
      <c r="P21" s="20">
        <v>0</v>
      </c>
      <c r="Q21" s="20">
        <v>0</v>
      </c>
      <c r="R21" s="20">
        <v>3</v>
      </c>
      <c r="S21" s="20">
        <v>48</v>
      </c>
      <c r="T21" s="20">
        <v>22</v>
      </c>
      <c r="U21" s="20">
        <v>15829</v>
      </c>
      <c r="V21" s="20">
        <v>1138</v>
      </c>
      <c r="W21" s="20">
        <v>430</v>
      </c>
      <c r="X21" s="20">
        <v>241</v>
      </c>
      <c r="Y21" s="20">
        <v>16997</v>
      </c>
      <c r="Z21" s="20">
        <v>3875</v>
      </c>
      <c r="AA21" s="20">
        <v>4455</v>
      </c>
      <c r="AB21" s="20">
        <v>0</v>
      </c>
      <c r="AC21" s="20">
        <v>0</v>
      </c>
      <c r="AD21" s="20">
        <v>55</v>
      </c>
      <c r="AE21" s="20">
        <v>4105</v>
      </c>
      <c r="AF21" s="20">
        <v>1966</v>
      </c>
      <c r="AG21" s="20">
        <v>1006</v>
      </c>
      <c r="AH21" s="20">
        <v>16</v>
      </c>
      <c r="AI21" s="20">
        <v>0</v>
      </c>
      <c r="AJ21" s="20">
        <v>1</v>
      </c>
      <c r="AK21" s="20">
        <v>1017</v>
      </c>
      <c r="AL21" s="20">
        <v>306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22</v>
      </c>
      <c r="AT21" s="20">
        <v>0</v>
      </c>
      <c r="AU21" s="20">
        <v>0</v>
      </c>
      <c r="AV21" s="20">
        <v>0</v>
      </c>
      <c r="AW21" s="20">
        <v>17</v>
      </c>
      <c r="AX21" s="20">
        <v>16</v>
      </c>
    </row>
    <row r="22" spans="2:50" ht="20.100000000000001" customHeight="1" thickBot="1" x14ac:dyDescent="0.25">
      <c r="B22" s="4" t="s">
        <v>32</v>
      </c>
      <c r="C22" s="20">
        <v>2349</v>
      </c>
      <c r="D22" s="20">
        <v>497</v>
      </c>
      <c r="E22" s="20">
        <v>37</v>
      </c>
      <c r="F22" s="20">
        <v>7</v>
      </c>
      <c r="G22" s="20">
        <v>2766</v>
      </c>
      <c r="H22" s="20">
        <v>1204</v>
      </c>
      <c r="I22" s="20">
        <v>601</v>
      </c>
      <c r="J22" s="20">
        <v>77</v>
      </c>
      <c r="K22" s="20">
        <v>1</v>
      </c>
      <c r="L22" s="20">
        <v>1</v>
      </c>
      <c r="M22" s="20">
        <v>680</v>
      </c>
      <c r="N22" s="20">
        <v>1</v>
      </c>
      <c r="O22" s="20">
        <v>4</v>
      </c>
      <c r="P22" s="20">
        <v>0</v>
      </c>
      <c r="Q22" s="20">
        <v>0</v>
      </c>
      <c r="R22" s="20">
        <v>0</v>
      </c>
      <c r="S22" s="20">
        <v>4</v>
      </c>
      <c r="T22" s="20">
        <v>2</v>
      </c>
      <c r="U22" s="20">
        <v>1227</v>
      </c>
      <c r="V22" s="20">
        <v>420</v>
      </c>
      <c r="W22" s="20">
        <v>36</v>
      </c>
      <c r="X22" s="20">
        <v>4</v>
      </c>
      <c r="Y22" s="20">
        <v>1590</v>
      </c>
      <c r="Z22" s="20">
        <v>811</v>
      </c>
      <c r="AA22" s="20">
        <v>395</v>
      </c>
      <c r="AB22" s="20">
        <v>0</v>
      </c>
      <c r="AC22" s="20">
        <v>0</v>
      </c>
      <c r="AD22" s="20">
        <v>2</v>
      </c>
      <c r="AE22" s="20">
        <v>378</v>
      </c>
      <c r="AF22" s="20">
        <v>361</v>
      </c>
      <c r="AG22" s="20">
        <v>122</v>
      </c>
      <c r="AH22" s="20">
        <v>0</v>
      </c>
      <c r="AI22" s="20">
        <v>0</v>
      </c>
      <c r="AJ22" s="20">
        <v>0</v>
      </c>
      <c r="AK22" s="20">
        <v>114</v>
      </c>
      <c r="AL22" s="20">
        <v>29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6520</v>
      </c>
      <c r="D23" s="20">
        <v>1356</v>
      </c>
      <c r="E23" s="20">
        <v>112</v>
      </c>
      <c r="F23" s="20">
        <v>85</v>
      </c>
      <c r="G23" s="20">
        <v>7677</v>
      </c>
      <c r="H23" s="20">
        <v>2820</v>
      </c>
      <c r="I23" s="20">
        <v>1652</v>
      </c>
      <c r="J23" s="20">
        <v>298</v>
      </c>
      <c r="K23" s="20">
        <v>14</v>
      </c>
      <c r="L23" s="20">
        <v>0</v>
      </c>
      <c r="M23" s="20">
        <v>1971</v>
      </c>
      <c r="N23" s="20">
        <v>22</v>
      </c>
      <c r="O23" s="20">
        <v>21</v>
      </c>
      <c r="P23" s="20">
        <v>1</v>
      </c>
      <c r="Q23" s="20">
        <v>0</v>
      </c>
      <c r="R23" s="20">
        <v>0</v>
      </c>
      <c r="S23" s="20">
        <v>15</v>
      </c>
      <c r="T23" s="20">
        <v>17</v>
      </c>
      <c r="U23" s="20">
        <v>3499</v>
      </c>
      <c r="V23" s="20">
        <v>1038</v>
      </c>
      <c r="W23" s="20">
        <v>98</v>
      </c>
      <c r="X23" s="20">
        <v>81</v>
      </c>
      <c r="Y23" s="20">
        <v>4378</v>
      </c>
      <c r="Z23" s="20">
        <v>1884</v>
      </c>
      <c r="AA23" s="20">
        <v>1046</v>
      </c>
      <c r="AB23" s="20">
        <v>0</v>
      </c>
      <c r="AC23" s="20">
        <v>0</v>
      </c>
      <c r="AD23" s="20">
        <v>3</v>
      </c>
      <c r="AE23" s="20">
        <v>1012</v>
      </c>
      <c r="AF23" s="20">
        <v>808</v>
      </c>
      <c r="AG23" s="20">
        <v>299</v>
      </c>
      <c r="AH23" s="20">
        <v>18</v>
      </c>
      <c r="AI23" s="20">
        <v>0</v>
      </c>
      <c r="AJ23" s="20">
        <v>1</v>
      </c>
      <c r="AK23" s="20">
        <v>295</v>
      </c>
      <c r="AL23" s="20">
        <v>86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3</v>
      </c>
      <c r="AT23" s="20">
        <v>1</v>
      </c>
      <c r="AU23" s="20">
        <v>0</v>
      </c>
      <c r="AV23" s="20">
        <v>0</v>
      </c>
      <c r="AW23" s="20">
        <v>6</v>
      </c>
      <c r="AX23" s="20">
        <v>3</v>
      </c>
    </row>
    <row r="24" spans="2:50" ht="20.100000000000001" customHeight="1" thickBot="1" x14ac:dyDescent="0.25">
      <c r="B24" s="4" t="s">
        <v>34</v>
      </c>
      <c r="C24" s="20">
        <v>27353</v>
      </c>
      <c r="D24" s="20">
        <v>2256</v>
      </c>
      <c r="E24" s="20">
        <v>1991</v>
      </c>
      <c r="F24" s="20">
        <v>447</v>
      </c>
      <c r="G24" s="20">
        <v>31404</v>
      </c>
      <c r="H24" s="20">
        <v>5653</v>
      </c>
      <c r="I24" s="20">
        <v>6076</v>
      </c>
      <c r="J24" s="20">
        <v>709</v>
      </c>
      <c r="K24" s="20">
        <v>32</v>
      </c>
      <c r="L24" s="20">
        <v>20</v>
      </c>
      <c r="M24" s="20">
        <v>6830</v>
      </c>
      <c r="N24" s="20">
        <v>18</v>
      </c>
      <c r="O24" s="20">
        <v>38</v>
      </c>
      <c r="P24" s="20">
        <v>2</v>
      </c>
      <c r="Q24" s="20">
        <v>2</v>
      </c>
      <c r="R24" s="20">
        <v>1</v>
      </c>
      <c r="S24" s="20">
        <v>34</v>
      </c>
      <c r="T24" s="20">
        <v>41</v>
      </c>
      <c r="U24" s="20">
        <v>15724</v>
      </c>
      <c r="V24" s="20">
        <v>1509</v>
      </c>
      <c r="W24" s="20">
        <v>1934</v>
      </c>
      <c r="X24" s="20">
        <v>297</v>
      </c>
      <c r="Y24" s="20">
        <v>18827</v>
      </c>
      <c r="Z24" s="20">
        <v>3548</v>
      </c>
      <c r="AA24" s="20">
        <v>4923</v>
      </c>
      <c r="AB24" s="20">
        <v>0</v>
      </c>
      <c r="AC24" s="20">
        <v>0</v>
      </c>
      <c r="AD24" s="20">
        <v>120</v>
      </c>
      <c r="AE24" s="20">
        <v>5084</v>
      </c>
      <c r="AF24" s="20">
        <v>1896</v>
      </c>
      <c r="AG24" s="20">
        <v>586</v>
      </c>
      <c r="AH24" s="20">
        <v>36</v>
      </c>
      <c r="AI24" s="20">
        <v>23</v>
      </c>
      <c r="AJ24" s="20">
        <v>9</v>
      </c>
      <c r="AK24" s="20">
        <v>619</v>
      </c>
      <c r="AL24" s="20">
        <v>143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6</v>
      </c>
      <c r="AT24" s="20">
        <v>0</v>
      </c>
      <c r="AU24" s="20">
        <v>0</v>
      </c>
      <c r="AV24" s="20">
        <v>0</v>
      </c>
      <c r="AW24" s="20">
        <v>10</v>
      </c>
      <c r="AX24" s="20">
        <v>7</v>
      </c>
    </row>
    <row r="25" spans="2:50" ht="20.100000000000001" customHeight="1" thickBot="1" x14ac:dyDescent="0.25">
      <c r="B25" s="4" t="s">
        <v>35</v>
      </c>
      <c r="C25" s="20">
        <v>6449</v>
      </c>
      <c r="D25" s="20">
        <v>961</v>
      </c>
      <c r="E25" s="20">
        <v>574</v>
      </c>
      <c r="F25" s="20">
        <v>46</v>
      </c>
      <c r="G25" s="20">
        <v>7567</v>
      </c>
      <c r="H25" s="20">
        <v>1758</v>
      </c>
      <c r="I25" s="20">
        <v>1872</v>
      </c>
      <c r="J25" s="20">
        <v>313</v>
      </c>
      <c r="K25" s="20">
        <v>4</v>
      </c>
      <c r="L25" s="20">
        <v>1</v>
      </c>
      <c r="M25" s="20">
        <v>2178</v>
      </c>
      <c r="N25" s="20">
        <v>12</v>
      </c>
      <c r="O25" s="20">
        <v>13</v>
      </c>
      <c r="P25" s="20">
        <v>0</v>
      </c>
      <c r="Q25" s="20">
        <v>0</v>
      </c>
      <c r="R25" s="20">
        <v>1</v>
      </c>
      <c r="S25" s="20">
        <v>9</v>
      </c>
      <c r="T25" s="20">
        <v>15</v>
      </c>
      <c r="U25" s="20">
        <v>3453</v>
      </c>
      <c r="V25" s="20">
        <v>647</v>
      </c>
      <c r="W25" s="20">
        <v>570</v>
      </c>
      <c r="X25" s="20">
        <v>34</v>
      </c>
      <c r="Y25" s="20">
        <v>4308</v>
      </c>
      <c r="Z25" s="20">
        <v>1227</v>
      </c>
      <c r="AA25" s="20">
        <v>913</v>
      </c>
      <c r="AB25" s="20">
        <v>0</v>
      </c>
      <c r="AC25" s="20">
        <v>0</v>
      </c>
      <c r="AD25" s="20">
        <v>5</v>
      </c>
      <c r="AE25" s="20">
        <v>865</v>
      </c>
      <c r="AF25" s="20">
        <v>452</v>
      </c>
      <c r="AG25" s="20">
        <v>196</v>
      </c>
      <c r="AH25" s="20">
        <v>1</v>
      </c>
      <c r="AI25" s="20">
        <v>0</v>
      </c>
      <c r="AJ25" s="20">
        <v>5</v>
      </c>
      <c r="AK25" s="20">
        <v>207</v>
      </c>
      <c r="AL25" s="20">
        <v>50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2</v>
      </c>
      <c r="AT25" s="20">
        <v>0</v>
      </c>
      <c r="AU25" s="20">
        <v>0</v>
      </c>
      <c r="AV25" s="20">
        <v>0</v>
      </c>
      <c r="AW25" s="20">
        <v>0</v>
      </c>
      <c r="AX25" s="20">
        <v>2</v>
      </c>
    </row>
    <row r="26" spans="2:50" ht="20.100000000000001" customHeight="1" thickBot="1" x14ac:dyDescent="0.25">
      <c r="B26" s="4" t="s">
        <v>36</v>
      </c>
      <c r="C26" s="20">
        <v>2073</v>
      </c>
      <c r="D26" s="20">
        <v>106</v>
      </c>
      <c r="E26" s="20">
        <v>8</v>
      </c>
      <c r="F26" s="20">
        <v>15</v>
      </c>
      <c r="G26" s="20">
        <v>2285</v>
      </c>
      <c r="H26" s="20">
        <v>605</v>
      </c>
      <c r="I26" s="20">
        <v>273</v>
      </c>
      <c r="J26" s="20">
        <v>1</v>
      </c>
      <c r="K26" s="20">
        <v>0</v>
      </c>
      <c r="L26" s="20">
        <v>0</v>
      </c>
      <c r="M26" s="20">
        <v>272</v>
      </c>
      <c r="N26" s="20">
        <v>2</v>
      </c>
      <c r="O26" s="20">
        <v>9</v>
      </c>
      <c r="P26" s="20">
        <v>0</v>
      </c>
      <c r="Q26" s="20">
        <v>0</v>
      </c>
      <c r="R26" s="20">
        <v>0</v>
      </c>
      <c r="S26" s="20">
        <v>4</v>
      </c>
      <c r="T26" s="20">
        <v>8</v>
      </c>
      <c r="U26" s="20">
        <v>1398</v>
      </c>
      <c r="V26" s="20">
        <v>102</v>
      </c>
      <c r="W26" s="20">
        <v>8</v>
      </c>
      <c r="X26" s="20">
        <v>6</v>
      </c>
      <c r="Y26" s="20">
        <v>1596</v>
      </c>
      <c r="Z26" s="20">
        <v>474</v>
      </c>
      <c r="AA26" s="20">
        <v>329</v>
      </c>
      <c r="AB26" s="20">
        <v>0</v>
      </c>
      <c r="AC26" s="20">
        <v>0</v>
      </c>
      <c r="AD26" s="20">
        <v>8</v>
      </c>
      <c r="AE26" s="20">
        <v>356</v>
      </c>
      <c r="AF26" s="20">
        <v>106</v>
      </c>
      <c r="AG26" s="20">
        <v>64</v>
      </c>
      <c r="AH26" s="20">
        <v>3</v>
      </c>
      <c r="AI26" s="20">
        <v>0</v>
      </c>
      <c r="AJ26" s="20">
        <v>0</v>
      </c>
      <c r="AK26" s="20">
        <v>56</v>
      </c>
      <c r="AL26" s="20">
        <v>15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1</v>
      </c>
      <c r="AW26" s="20">
        <v>1</v>
      </c>
      <c r="AX26" s="20">
        <v>0</v>
      </c>
    </row>
    <row r="27" spans="2:50" ht="20.100000000000001" customHeight="1" thickBot="1" x14ac:dyDescent="0.25">
      <c r="B27" s="5" t="s">
        <v>37</v>
      </c>
      <c r="C27" s="20">
        <v>6090</v>
      </c>
      <c r="D27" s="20">
        <v>1052</v>
      </c>
      <c r="E27" s="20">
        <v>200</v>
      </c>
      <c r="F27" s="20">
        <v>156</v>
      </c>
      <c r="G27" s="20">
        <v>7023</v>
      </c>
      <c r="H27" s="20">
        <v>2772</v>
      </c>
      <c r="I27" s="20">
        <v>1946</v>
      </c>
      <c r="J27" s="20">
        <v>224</v>
      </c>
      <c r="K27" s="20">
        <v>21</v>
      </c>
      <c r="L27" s="20">
        <v>24</v>
      </c>
      <c r="M27" s="20">
        <v>2207</v>
      </c>
      <c r="N27" s="20">
        <v>16</v>
      </c>
      <c r="O27" s="20">
        <v>19</v>
      </c>
      <c r="P27" s="20">
        <v>0</v>
      </c>
      <c r="Q27" s="20">
        <v>0</v>
      </c>
      <c r="R27" s="20">
        <v>3</v>
      </c>
      <c r="S27" s="20">
        <v>20</v>
      </c>
      <c r="T27" s="20">
        <v>14</v>
      </c>
      <c r="U27" s="20">
        <v>2741</v>
      </c>
      <c r="V27" s="20">
        <v>821</v>
      </c>
      <c r="W27" s="20">
        <v>179</v>
      </c>
      <c r="X27" s="20">
        <v>101</v>
      </c>
      <c r="Y27" s="20">
        <v>3466</v>
      </c>
      <c r="Z27" s="20">
        <v>2049</v>
      </c>
      <c r="AA27" s="20">
        <v>1184</v>
      </c>
      <c r="AB27" s="20">
        <v>0</v>
      </c>
      <c r="AC27" s="20">
        <v>0</v>
      </c>
      <c r="AD27" s="20">
        <v>25</v>
      </c>
      <c r="AE27" s="20">
        <v>1131</v>
      </c>
      <c r="AF27" s="20">
        <v>641</v>
      </c>
      <c r="AG27" s="20">
        <v>198</v>
      </c>
      <c r="AH27" s="20">
        <v>7</v>
      </c>
      <c r="AI27" s="20">
        <v>0</v>
      </c>
      <c r="AJ27" s="20">
        <v>3</v>
      </c>
      <c r="AK27" s="20">
        <v>197</v>
      </c>
      <c r="AL27" s="20">
        <v>50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2</v>
      </c>
      <c r="AT27" s="20">
        <v>0</v>
      </c>
      <c r="AU27" s="20">
        <v>0</v>
      </c>
      <c r="AV27" s="20">
        <v>0</v>
      </c>
      <c r="AW27" s="20">
        <v>2</v>
      </c>
      <c r="AX27" s="20">
        <v>2</v>
      </c>
    </row>
    <row r="28" spans="2:50" ht="20.100000000000001" customHeight="1" thickBot="1" x14ac:dyDescent="0.25">
      <c r="B28" s="6" t="s">
        <v>38</v>
      </c>
      <c r="C28" s="21">
        <v>919</v>
      </c>
      <c r="D28" s="21">
        <v>63</v>
      </c>
      <c r="E28" s="21">
        <v>7</v>
      </c>
      <c r="F28" s="21">
        <v>0</v>
      </c>
      <c r="G28" s="21">
        <v>870</v>
      </c>
      <c r="H28" s="21">
        <v>360</v>
      </c>
      <c r="I28" s="21">
        <v>298</v>
      </c>
      <c r="J28" s="21">
        <v>25</v>
      </c>
      <c r="K28" s="21">
        <v>0</v>
      </c>
      <c r="L28" s="21">
        <v>0</v>
      </c>
      <c r="M28" s="21">
        <v>322</v>
      </c>
      <c r="N28" s="21">
        <v>2</v>
      </c>
      <c r="O28" s="21">
        <v>1</v>
      </c>
      <c r="P28" s="21">
        <v>0</v>
      </c>
      <c r="Q28" s="21">
        <v>0</v>
      </c>
      <c r="R28" s="21">
        <v>0</v>
      </c>
      <c r="S28" s="21">
        <v>5</v>
      </c>
      <c r="T28" s="21">
        <v>1</v>
      </c>
      <c r="U28" s="21">
        <v>457</v>
      </c>
      <c r="V28" s="21">
        <v>38</v>
      </c>
      <c r="W28" s="21">
        <v>7</v>
      </c>
      <c r="X28" s="21">
        <v>0</v>
      </c>
      <c r="Y28" s="21">
        <v>366</v>
      </c>
      <c r="Z28" s="21">
        <v>285</v>
      </c>
      <c r="AA28" s="21">
        <v>132</v>
      </c>
      <c r="AB28" s="21">
        <v>0</v>
      </c>
      <c r="AC28" s="21">
        <v>0</v>
      </c>
      <c r="AD28" s="21">
        <v>0</v>
      </c>
      <c r="AE28" s="21">
        <v>146</v>
      </c>
      <c r="AF28" s="21">
        <v>69</v>
      </c>
      <c r="AG28" s="21">
        <v>31</v>
      </c>
      <c r="AH28" s="21">
        <v>0</v>
      </c>
      <c r="AI28" s="21">
        <v>0</v>
      </c>
      <c r="AJ28" s="21">
        <v>0</v>
      </c>
      <c r="AK28" s="21">
        <v>31</v>
      </c>
      <c r="AL28" s="21">
        <v>3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2:50" ht="20.100000000000001" customHeight="1" thickBot="1" x14ac:dyDescent="0.25">
      <c r="B29" s="7" t="s">
        <v>39</v>
      </c>
      <c r="C29" s="9">
        <f>SUM(C12:C28)</f>
        <v>172621</v>
      </c>
      <c r="D29" s="9">
        <f t="shared" ref="D29:AX29" si="0">SUM(D12:D28)</f>
        <v>21981</v>
      </c>
      <c r="E29" s="9">
        <f t="shared" si="0"/>
        <v>8777</v>
      </c>
      <c r="F29" s="9">
        <f t="shared" si="0"/>
        <v>1562</v>
      </c>
      <c r="G29" s="9">
        <f t="shared" si="0"/>
        <v>195352</v>
      </c>
      <c r="H29" s="9">
        <f t="shared" si="0"/>
        <v>50195</v>
      </c>
      <c r="I29" s="9">
        <f t="shared" si="0"/>
        <v>45461</v>
      </c>
      <c r="J29" s="9">
        <f t="shared" si="0"/>
        <v>5859</v>
      </c>
      <c r="K29" s="9">
        <f t="shared" si="0"/>
        <v>243</v>
      </c>
      <c r="L29" s="9">
        <f t="shared" si="0"/>
        <v>133</v>
      </c>
      <c r="M29" s="9">
        <f t="shared" si="0"/>
        <v>51671</v>
      </c>
      <c r="N29" s="9">
        <f t="shared" si="0"/>
        <v>337</v>
      </c>
      <c r="O29" s="9">
        <f t="shared" si="0"/>
        <v>366</v>
      </c>
      <c r="P29" s="9">
        <f t="shared" si="0"/>
        <v>7</v>
      </c>
      <c r="Q29" s="9">
        <f t="shared" si="0"/>
        <v>3</v>
      </c>
      <c r="R29" s="9">
        <f t="shared" si="0"/>
        <v>15</v>
      </c>
      <c r="S29" s="9">
        <f t="shared" si="0"/>
        <v>344</v>
      </c>
      <c r="T29" s="9">
        <f t="shared" si="0"/>
        <v>315</v>
      </c>
      <c r="U29" s="9">
        <f t="shared" si="0"/>
        <v>89708</v>
      </c>
      <c r="V29" s="9">
        <f t="shared" si="0"/>
        <v>15913</v>
      </c>
      <c r="W29" s="9">
        <f t="shared" si="0"/>
        <v>8473</v>
      </c>
      <c r="X29" s="9">
        <f t="shared" si="0"/>
        <v>1066</v>
      </c>
      <c r="Y29" s="9">
        <f t="shared" si="0"/>
        <v>107945</v>
      </c>
      <c r="Z29" s="9">
        <f t="shared" si="0"/>
        <v>33550</v>
      </c>
      <c r="AA29" s="9">
        <f t="shared" si="0"/>
        <v>30556</v>
      </c>
      <c r="AB29" s="9">
        <f t="shared" si="0"/>
        <v>0</v>
      </c>
      <c r="AC29" s="9">
        <f t="shared" si="0"/>
        <v>0</v>
      </c>
      <c r="AD29" s="9">
        <f t="shared" si="0"/>
        <v>283</v>
      </c>
      <c r="AE29" s="9">
        <f t="shared" si="0"/>
        <v>28954</v>
      </c>
      <c r="AF29" s="9">
        <f t="shared" si="0"/>
        <v>14326</v>
      </c>
      <c r="AG29" s="9">
        <f t="shared" si="0"/>
        <v>6416</v>
      </c>
      <c r="AH29" s="9">
        <f t="shared" si="0"/>
        <v>201</v>
      </c>
      <c r="AI29" s="9">
        <f t="shared" si="0"/>
        <v>58</v>
      </c>
      <c r="AJ29" s="9">
        <f t="shared" si="0"/>
        <v>61</v>
      </c>
      <c r="AK29" s="9">
        <f t="shared" si="0"/>
        <v>6346</v>
      </c>
      <c r="AL29" s="9">
        <f t="shared" si="0"/>
        <v>1545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114</v>
      </c>
      <c r="AT29" s="9">
        <f t="shared" si="0"/>
        <v>1</v>
      </c>
      <c r="AU29" s="9">
        <f t="shared" si="0"/>
        <v>0</v>
      </c>
      <c r="AV29" s="9">
        <f t="shared" si="0"/>
        <v>4</v>
      </c>
      <c r="AW29" s="9">
        <f t="shared" si="0"/>
        <v>92</v>
      </c>
      <c r="AX29" s="9">
        <f t="shared" si="0"/>
        <v>122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D10:E10"/>
    <mergeCell ref="C10:C11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47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5" t="s">
        <v>176</v>
      </c>
      <c r="D9" s="95" t="s">
        <v>177</v>
      </c>
      <c r="E9" s="95" t="s">
        <v>178</v>
      </c>
      <c r="F9" s="95" t="s">
        <v>264</v>
      </c>
      <c r="G9" s="97" t="s">
        <v>179</v>
      </c>
      <c r="H9" s="95" t="s">
        <v>201</v>
      </c>
      <c r="I9" s="95" t="s">
        <v>180</v>
      </c>
      <c r="J9" s="95" t="s">
        <v>181</v>
      </c>
      <c r="K9" s="96"/>
      <c r="L9" s="96"/>
      <c r="M9" s="95" t="s">
        <v>182</v>
      </c>
      <c r="N9" s="95" t="s">
        <v>183</v>
      </c>
      <c r="O9" s="95" t="s">
        <v>184</v>
      </c>
      <c r="P9" s="96" t="s">
        <v>185</v>
      </c>
      <c r="Q9" s="96" t="s">
        <v>186</v>
      </c>
      <c r="R9" s="95" t="s">
        <v>187</v>
      </c>
      <c r="S9" s="95" t="s">
        <v>188</v>
      </c>
      <c r="T9" s="95" t="s">
        <v>189</v>
      </c>
      <c r="U9" s="95" t="s">
        <v>190</v>
      </c>
      <c r="V9" s="95" t="s">
        <v>191</v>
      </c>
      <c r="W9" s="95" t="s">
        <v>192</v>
      </c>
      <c r="X9" s="95" t="s">
        <v>193</v>
      </c>
      <c r="Y9" s="95" t="s">
        <v>194</v>
      </c>
      <c r="Z9" s="95" t="s">
        <v>195</v>
      </c>
    </row>
    <row r="10" spans="2:26" ht="73.5" customHeight="1" thickBot="1" x14ac:dyDescent="0.25">
      <c r="B10" s="10"/>
      <c r="C10" s="95"/>
      <c r="D10" s="95"/>
      <c r="E10" s="95"/>
      <c r="F10" s="95"/>
      <c r="G10" s="98"/>
      <c r="H10" s="95"/>
      <c r="I10" s="95"/>
      <c r="J10" s="40" t="s">
        <v>196</v>
      </c>
      <c r="K10" s="40" t="s">
        <v>197</v>
      </c>
      <c r="L10" s="40" t="s">
        <v>198</v>
      </c>
      <c r="M10" s="95"/>
      <c r="N10" s="95"/>
      <c r="O10" s="40" t="s">
        <v>52</v>
      </c>
      <c r="P10" s="40" t="s">
        <v>199</v>
      </c>
      <c r="Q10" s="40" t="s">
        <v>200</v>
      </c>
      <c r="R10" s="95"/>
      <c r="S10" s="95"/>
      <c r="T10" s="95"/>
      <c r="U10" s="95"/>
      <c r="V10" s="95"/>
      <c r="W10" s="95"/>
      <c r="X10" s="95"/>
      <c r="Y10" s="95"/>
      <c r="Z10" s="95"/>
    </row>
    <row r="11" spans="2:26" ht="20.100000000000001" customHeight="1" thickBot="1" x14ac:dyDescent="0.25">
      <c r="B11" s="3" t="s">
        <v>22</v>
      </c>
      <c r="C11" s="19">
        <v>29734</v>
      </c>
      <c r="D11" s="19">
        <v>22681</v>
      </c>
      <c r="E11" s="19">
        <v>7053</v>
      </c>
      <c r="F11" s="19">
        <v>176</v>
      </c>
      <c r="G11" s="19">
        <v>31401</v>
      </c>
      <c r="H11" s="19">
        <v>464</v>
      </c>
      <c r="I11" s="19">
        <v>29</v>
      </c>
      <c r="J11" s="19">
        <v>22709</v>
      </c>
      <c r="K11" s="19">
        <v>383</v>
      </c>
      <c r="L11" s="19">
        <v>3325</v>
      </c>
      <c r="M11" s="19">
        <v>3051</v>
      </c>
      <c r="N11" s="19">
        <v>1440</v>
      </c>
      <c r="O11" s="19">
        <v>2107</v>
      </c>
      <c r="P11" s="19">
        <v>1502</v>
      </c>
      <c r="Q11" s="19">
        <v>605</v>
      </c>
      <c r="R11" s="33">
        <v>8635689</v>
      </c>
      <c r="S11" s="33">
        <v>4378380</v>
      </c>
      <c r="T11" s="68">
        <f>+(G11/R11)*10000</f>
        <v>36.361893069562832</v>
      </c>
      <c r="U11" s="68">
        <f>+G11/S11*10000</f>
        <v>71.718306770997486</v>
      </c>
      <c r="V11" s="68">
        <f>+C11/S11*10000</f>
        <v>67.910962502112653</v>
      </c>
      <c r="W11" s="43">
        <f t="shared" ref="W11:W28" si="0">+O11/G11</f>
        <v>6.7099773892551187E-2</v>
      </c>
      <c r="X11" s="43">
        <f t="shared" ref="X11:X28" si="1">O11/C11</f>
        <v>7.0861639873545434E-2</v>
      </c>
      <c r="Y11" s="43">
        <f>'Órdenes y Medidas'!C14/'Denuncias-Renuncias'!G11</f>
        <v>0.254068341772555</v>
      </c>
      <c r="Z11" s="43">
        <f>'Órdenes y Medidas'!C14/'Denuncias-Renuncias'!C11</f>
        <v>0.26831236967780991</v>
      </c>
    </row>
    <row r="12" spans="2:26" ht="20.100000000000001" customHeight="1" thickBot="1" x14ac:dyDescent="0.25">
      <c r="B12" s="4" t="s">
        <v>23</v>
      </c>
      <c r="C12" s="20">
        <v>2707</v>
      </c>
      <c r="D12" s="20">
        <v>1710</v>
      </c>
      <c r="E12" s="20">
        <v>997</v>
      </c>
      <c r="F12" s="20">
        <v>37</v>
      </c>
      <c r="G12" s="20">
        <v>3277</v>
      </c>
      <c r="H12" s="20">
        <v>5</v>
      </c>
      <c r="I12" s="20">
        <v>11</v>
      </c>
      <c r="J12" s="20">
        <v>2268</v>
      </c>
      <c r="K12" s="20">
        <v>43</v>
      </c>
      <c r="L12" s="20">
        <v>726</v>
      </c>
      <c r="M12" s="20">
        <v>211</v>
      </c>
      <c r="N12" s="20">
        <v>13</v>
      </c>
      <c r="O12" s="20">
        <v>457</v>
      </c>
      <c r="P12" s="20">
        <v>286</v>
      </c>
      <c r="Q12" s="20">
        <v>171</v>
      </c>
      <c r="R12" s="20">
        <v>1329391</v>
      </c>
      <c r="S12" s="20">
        <v>673335</v>
      </c>
      <c r="T12" s="68">
        <f t="shared" ref="T12:T28" si="2">+(G12/R12)*10000</f>
        <v>24.650385025925406</v>
      </c>
      <c r="U12" s="68">
        <f t="shared" ref="U12:U28" si="3">+G12/S12*10000</f>
        <v>48.668196365850577</v>
      </c>
      <c r="V12" s="68">
        <f t="shared" ref="V12:V28" si="4">+C12/S12*10000</f>
        <v>40.2028707849733</v>
      </c>
      <c r="W12" s="44">
        <f t="shared" si="0"/>
        <v>0.13945682026243517</v>
      </c>
      <c r="X12" s="44">
        <f t="shared" si="1"/>
        <v>0.16882157369782047</v>
      </c>
      <c r="Y12" s="44">
        <f>'Órdenes y Medidas'!C15/'Denuncias-Renuncias'!G12</f>
        <v>0.22947818126335062</v>
      </c>
      <c r="Z12" s="44">
        <f>'Órdenes y Medidas'!C15/'Denuncias-Renuncias'!C12</f>
        <v>0.27779830070188399</v>
      </c>
    </row>
    <row r="13" spans="2:26" ht="20.100000000000001" customHeight="1" thickBot="1" x14ac:dyDescent="0.25">
      <c r="B13" s="4" t="s">
        <v>24</v>
      </c>
      <c r="C13" s="20">
        <v>2592</v>
      </c>
      <c r="D13" s="20">
        <v>1914</v>
      </c>
      <c r="E13" s="20">
        <v>678</v>
      </c>
      <c r="F13" s="20">
        <v>32</v>
      </c>
      <c r="G13" s="20">
        <v>2650</v>
      </c>
      <c r="H13" s="20">
        <v>2</v>
      </c>
      <c r="I13" s="20">
        <v>4</v>
      </c>
      <c r="J13" s="20">
        <v>1698</v>
      </c>
      <c r="K13" s="20">
        <v>16</v>
      </c>
      <c r="L13" s="20">
        <v>440</v>
      </c>
      <c r="M13" s="20">
        <v>383</v>
      </c>
      <c r="N13" s="20">
        <v>107</v>
      </c>
      <c r="O13" s="20">
        <v>370</v>
      </c>
      <c r="P13" s="20">
        <v>267</v>
      </c>
      <c r="Q13" s="20">
        <v>103</v>
      </c>
      <c r="R13" s="20">
        <v>1018784</v>
      </c>
      <c r="S13" s="20">
        <v>532718</v>
      </c>
      <c r="T13" s="68">
        <f t="shared" si="2"/>
        <v>26.01140182806169</v>
      </c>
      <c r="U13" s="68">
        <f t="shared" si="3"/>
        <v>49.744893170495459</v>
      </c>
      <c r="V13" s="68">
        <f t="shared" si="4"/>
        <v>48.656137018084614</v>
      </c>
      <c r="W13" s="44">
        <f t="shared" si="0"/>
        <v>0.13962264150943396</v>
      </c>
      <c r="X13" s="44">
        <f t="shared" si="1"/>
        <v>0.14274691358024691</v>
      </c>
      <c r="Y13" s="44">
        <f>'Órdenes y Medidas'!C16/'Denuncias-Renuncias'!G13</f>
        <v>0.27396226415094338</v>
      </c>
      <c r="Z13" s="44">
        <f>'Órdenes y Medidas'!C16/'Denuncias-Renuncias'!C13</f>
        <v>0.28009259259259262</v>
      </c>
    </row>
    <row r="14" spans="2:26" ht="20.100000000000001" customHeight="1" thickBot="1" x14ac:dyDescent="0.25">
      <c r="B14" s="4" t="s">
        <v>25</v>
      </c>
      <c r="C14" s="20">
        <v>5506</v>
      </c>
      <c r="D14" s="20">
        <v>3038</v>
      </c>
      <c r="E14" s="20">
        <v>2468</v>
      </c>
      <c r="F14" s="20">
        <v>31</v>
      </c>
      <c r="G14" s="20">
        <v>5838</v>
      </c>
      <c r="H14" s="20">
        <v>82</v>
      </c>
      <c r="I14" s="20">
        <v>22</v>
      </c>
      <c r="J14" s="20">
        <v>3860</v>
      </c>
      <c r="K14" s="20">
        <v>396</v>
      </c>
      <c r="L14" s="20">
        <v>776</v>
      </c>
      <c r="M14" s="20">
        <v>670</v>
      </c>
      <c r="N14" s="20">
        <v>32</v>
      </c>
      <c r="O14" s="20">
        <v>683</v>
      </c>
      <c r="P14" s="20">
        <v>387</v>
      </c>
      <c r="Q14" s="20">
        <v>296</v>
      </c>
      <c r="R14" s="20">
        <v>1171543</v>
      </c>
      <c r="S14" s="20">
        <v>587245</v>
      </c>
      <c r="T14" s="68">
        <f t="shared" si="2"/>
        <v>49.831717657823916</v>
      </c>
      <c r="U14" s="68">
        <f t="shared" si="3"/>
        <v>99.413362395592983</v>
      </c>
      <c r="V14" s="68">
        <f t="shared" si="4"/>
        <v>93.759844698550012</v>
      </c>
      <c r="W14" s="44">
        <f t="shared" si="0"/>
        <v>0.1169921205892429</v>
      </c>
      <c r="X14" s="44">
        <f t="shared" si="1"/>
        <v>0.12404649473301853</v>
      </c>
      <c r="Y14" s="44">
        <f>'Órdenes y Medidas'!C17/'Denuncias-Renuncias'!G14</f>
        <v>0.20195272353545735</v>
      </c>
      <c r="Z14" s="44">
        <f>'Órdenes y Medidas'!C17/'Denuncias-Renuncias'!C14</f>
        <v>0.21413003995641119</v>
      </c>
    </row>
    <row r="15" spans="2:26" ht="20.100000000000001" customHeight="1" thickBot="1" x14ac:dyDescent="0.25">
      <c r="B15" s="4" t="s">
        <v>26</v>
      </c>
      <c r="C15" s="20">
        <v>8855</v>
      </c>
      <c r="D15" s="20">
        <v>7015</v>
      </c>
      <c r="E15" s="20">
        <v>1840</v>
      </c>
      <c r="F15" s="20">
        <v>6</v>
      </c>
      <c r="G15" s="20">
        <v>8926</v>
      </c>
      <c r="H15" s="20">
        <v>113</v>
      </c>
      <c r="I15" s="20">
        <v>10</v>
      </c>
      <c r="J15" s="20">
        <v>6313</v>
      </c>
      <c r="K15" s="20">
        <v>131</v>
      </c>
      <c r="L15" s="20">
        <v>769</v>
      </c>
      <c r="M15" s="20">
        <v>1395</v>
      </c>
      <c r="N15" s="20">
        <v>195</v>
      </c>
      <c r="O15" s="20">
        <v>1145</v>
      </c>
      <c r="P15" s="20">
        <v>845</v>
      </c>
      <c r="Q15" s="20">
        <v>300</v>
      </c>
      <c r="R15" s="20">
        <v>2175952</v>
      </c>
      <c r="S15" s="20">
        <v>1099767</v>
      </c>
      <c r="T15" s="68">
        <f t="shared" si="2"/>
        <v>41.021125466002928</v>
      </c>
      <c r="U15" s="68">
        <f t="shared" si="3"/>
        <v>81.162646269618932</v>
      </c>
      <c r="V15" s="68">
        <f t="shared" si="4"/>
        <v>80.517054976190408</v>
      </c>
      <c r="W15" s="44">
        <f t="shared" si="0"/>
        <v>0.12827694375980284</v>
      </c>
      <c r="X15" s="44">
        <f t="shared" si="1"/>
        <v>0.12930547713156409</v>
      </c>
      <c r="Y15" s="44">
        <f>'Órdenes y Medidas'!C18/'Denuncias-Renuncias'!G15</f>
        <v>0.24927179027559937</v>
      </c>
      <c r="Z15" s="44">
        <f>'Órdenes y Medidas'!C18/'Denuncias-Renuncias'!C15</f>
        <v>0.25127046866177299</v>
      </c>
    </row>
    <row r="16" spans="2:26" ht="20.100000000000001" customHeight="1" thickBot="1" x14ac:dyDescent="0.25">
      <c r="B16" s="4" t="s">
        <v>27</v>
      </c>
      <c r="C16" s="20">
        <v>1668</v>
      </c>
      <c r="D16" s="20">
        <v>1289</v>
      </c>
      <c r="E16" s="20">
        <v>379</v>
      </c>
      <c r="F16" s="20">
        <v>4</v>
      </c>
      <c r="G16" s="20">
        <v>1668</v>
      </c>
      <c r="H16" s="20">
        <v>13</v>
      </c>
      <c r="I16" s="20">
        <v>0</v>
      </c>
      <c r="J16" s="20">
        <v>1045</v>
      </c>
      <c r="K16" s="20">
        <v>55</v>
      </c>
      <c r="L16" s="20">
        <v>144</v>
      </c>
      <c r="M16" s="20">
        <v>247</v>
      </c>
      <c r="N16" s="20">
        <v>164</v>
      </c>
      <c r="O16" s="20">
        <v>113</v>
      </c>
      <c r="P16" s="20">
        <v>88</v>
      </c>
      <c r="Q16" s="20">
        <v>25</v>
      </c>
      <c r="R16" s="20">
        <v>582905</v>
      </c>
      <c r="S16" s="20">
        <v>300346</v>
      </c>
      <c r="T16" s="68">
        <f t="shared" si="2"/>
        <v>28.615297518463557</v>
      </c>
      <c r="U16" s="68">
        <f t="shared" si="3"/>
        <v>55.535948539351288</v>
      </c>
      <c r="V16" s="68">
        <f t="shared" si="4"/>
        <v>55.535948539351288</v>
      </c>
      <c r="W16" s="44">
        <f t="shared" si="0"/>
        <v>6.7745803357314144E-2</v>
      </c>
      <c r="X16" s="44">
        <f t="shared" si="1"/>
        <v>6.7745803357314144E-2</v>
      </c>
      <c r="Y16" s="44">
        <f>'Órdenes y Medidas'!C19/'Denuncias-Renuncias'!G16</f>
        <v>0.17086330935251798</v>
      </c>
      <c r="Z16" s="44">
        <f>'Órdenes y Medidas'!C19/'Denuncias-Renuncias'!C16</f>
        <v>0.17086330935251798</v>
      </c>
    </row>
    <row r="17" spans="2:26" ht="20.100000000000001" customHeight="1" thickBot="1" x14ac:dyDescent="0.25">
      <c r="B17" s="4" t="s">
        <v>28</v>
      </c>
      <c r="C17" s="20">
        <v>4744</v>
      </c>
      <c r="D17" s="20">
        <v>3570</v>
      </c>
      <c r="E17" s="20">
        <v>1174</v>
      </c>
      <c r="F17" s="20">
        <v>18</v>
      </c>
      <c r="G17" s="20">
        <v>4759</v>
      </c>
      <c r="H17" s="20">
        <v>29</v>
      </c>
      <c r="I17" s="20">
        <v>6</v>
      </c>
      <c r="J17" s="20">
        <v>3806</v>
      </c>
      <c r="K17" s="20">
        <v>72</v>
      </c>
      <c r="L17" s="20">
        <v>658</v>
      </c>
      <c r="M17" s="20">
        <v>144</v>
      </c>
      <c r="N17" s="20">
        <v>44</v>
      </c>
      <c r="O17" s="20">
        <v>435</v>
      </c>
      <c r="P17" s="20">
        <v>208</v>
      </c>
      <c r="Q17" s="20">
        <v>227</v>
      </c>
      <c r="R17" s="20">
        <v>2394918</v>
      </c>
      <c r="S17" s="20">
        <v>1216072</v>
      </c>
      <c r="T17" s="68">
        <f t="shared" si="2"/>
        <v>19.871244025891492</v>
      </c>
      <c r="U17" s="68">
        <f t="shared" si="3"/>
        <v>39.134196001552539</v>
      </c>
      <c r="V17" s="68">
        <f t="shared" si="4"/>
        <v>39.010848041892253</v>
      </c>
      <c r="W17" s="44">
        <f t="shared" si="0"/>
        <v>9.1405757512082367E-2</v>
      </c>
      <c r="X17" s="44">
        <f t="shared" si="1"/>
        <v>9.1694772344013492E-2</v>
      </c>
      <c r="Y17" s="44">
        <f>'Órdenes y Medidas'!C20/'Denuncias-Renuncias'!G17</f>
        <v>0.29943265391889051</v>
      </c>
      <c r="Z17" s="44">
        <f>'Órdenes y Medidas'!C20/'Denuncias-Renuncias'!C17</f>
        <v>0.3003794266441821</v>
      </c>
    </row>
    <row r="18" spans="2:26" ht="20.100000000000001" customHeight="1" thickBot="1" x14ac:dyDescent="0.25">
      <c r="B18" s="4" t="s">
        <v>29</v>
      </c>
      <c r="C18" s="20">
        <v>5416</v>
      </c>
      <c r="D18" s="20">
        <v>3726</v>
      </c>
      <c r="E18" s="20">
        <v>1690</v>
      </c>
      <c r="F18" s="20">
        <v>49</v>
      </c>
      <c r="G18" s="20">
        <v>5541</v>
      </c>
      <c r="H18" s="20">
        <v>221</v>
      </c>
      <c r="I18" s="20">
        <v>2</v>
      </c>
      <c r="J18" s="20">
        <v>4238</v>
      </c>
      <c r="K18" s="20">
        <v>95</v>
      </c>
      <c r="L18" s="20">
        <v>365</v>
      </c>
      <c r="M18" s="20">
        <v>348</v>
      </c>
      <c r="N18" s="20">
        <v>272</v>
      </c>
      <c r="O18" s="20">
        <v>604</v>
      </c>
      <c r="P18" s="20">
        <v>396</v>
      </c>
      <c r="Q18" s="20">
        <v>208</v>
      </c>
      <c r="R18" s="20">
        <v>2045221</v>
      </c>
      <c r="S18" s="20">
        <v>1021481</v>
      </c>
      <c r="T18" s="68">
        <f t="shared" si="2"/>
        <v>27.092426686406995</v>
      </c>
      <c r="U18" s="68">
        <f t="shared" si="3"/>
        <v>54.244768135677518</v>
      </c>
      <c r="V18" s="68">
        <f t="shared" si="4"/>
        <v>53.021054723484824</v>
      </c>
      <c r="W18" s="44">
        <f t="shared" si="0"/>
        <v>0.10900559465800397</v>
      </c>
      <c r="X18" s="44">
        <f t="shared" si="1"/>
        <v>0.11152141802067947</v>
      </c>
      <c r="Y18" s="44">
        <f>'Órdenes y Medidas'!C21/'Denuncias-Renuncias'!G18</f>
        <v>0.28478613968597727</v>
      </c>
      <c r="Z18" s="44">
        <f>'Órdenes y Medidas'!C21/'Denuncias-Renuncias'!C18</f>
        <v>0.29135893648449041</v>
      </c>
    </row>
    <row r="19" spans="2:26" ht="20.100000000000001" customHeight="1" thickBot="1" x14ac:dyDescent="0.25">
      <c r="B19" s="4" t="s">
        <v>30</v>
      </c>
      <c r="C19" s="20">
        <v>19648</v>
      </c>
      <c r="D19" s="20">
        <v>11663</v>
      </c>
      <c r="E19" s="20">
        <v>7985</v>
      </c>
      <c r="F19" s="20">
        <v>60</v>
      </c>
      <c r="G19" s="20">
        <v>19927</v>
      </c>
      <c r="H19" s="20">
        <v>360</v>
      </c>
      <c r="I19" s="20">
        <v>50</v>
      </c>
      <c r="J19" s="20">
        <v>14199</v>
      </c>
      <c r="K19" s="20">
        <v>398</v>
      </c>
      <c r="L19" s="20">
        <v>2812</v>
      </c>
      <c r="M19" s="20">
        <v>1969</v>
      </c>
      <c r="N19" s="20">
        <v>139</v>
      </c>
      <c r="O19" s="20">
        <v>2286</v>
      </c>
      <c r="P19" s="20">
        <v>1278</v>
      </c>
      <c r="Q19" s="20">
        <v>1008</v>
      </c>
      <c r="R19" s="20">
        <v>7780479</v>
      </c>
      <c r="S19" s="20">
        <v>3953515</v>
      </c>
      <c r="T19" s="68">
        <f t="shared" si="2"/>
        <v>25.611533685779499</v>
      </c>
      <c r="U19" s="68">
        <f t="shared" si="3"/>
        <v>50.403248754589271</v>
      </c>
      <c r="V19" s="68">
        <f t="shared" si="4"/>
        <v>49.697547625340988</v>
      </c>
      <c r="W19" s="44">
        <f t="shared" si="0"/>
        <v>0.1147187233401917</v>
      </c>
      <c r="X19" s="44">
        <f t="shared" si="1"/>
        <v>0.11634771986970684</v>
      </c>
      <c r="Y19" s="44">
        <f>'Órdenes y Medidas'!C22/'Denuncias-Renuncias'!G19</f>
        <v>0.23641290711095497</v>
      </c>
      <c r="Z19" s="44">
        <f>'Órdenes y Medidas'!C22/'Denuncias-Renuncias'!C19</f>
        <v>0.23976995114006514</v>
      </c>
    </row>
    <row r="20" spans="2:26" ht="20.100000000000001" customHeight="1" thickBot="1" x14ac:dyDescent="0.25">
      <c r="B20" s="4" t="s">
        <v>31</v>
      </c>
      <c r="C20" s="20">
        <v>20897</v>
      </c>
      <c r="D20" s="20">
        <v>13417</v>
      </c>
      <c r="E20" s="20">
        <v>7480</v>
      </c>
      <c r="F20" s="20">
        <v>80</v>
      </c>
      <c r="G20" s="20">
        <v>21954</v>
      </c>
      <c r="H20" s="20">
        <v>485</v>
      </c>
      <c r="I20" s="20">
        <v>22</v>
      </c>
      <c r="J20" s="20">
        <v>13681</v>
      </c>
      <c r="K20" s="20">
        <v>379</v>
      </c>
      <c r="L20" s="20">
        <v>3347</v>
      </c>
      <c r="M20" s="20">
        <v>3104</v>
      </c>
      <c r="N20" s="20">
        <v>936</v>
      </c>
      <c r="O20" s="20">
        <v>2281</v>
      </c>
      <c r="P20" s="20">
        <v>1445</v>
      </c>
      <c r="Q20" s="20">
        <v>836</v>
      </c>
      <c r="R20" s="20">
        <v>5057353</v>
      </c>
      <c r="S20" s="20">
        <v>2565232</v>
      </c>
      <c r="T20" s="68">
        <f t="shared" si="2"/>
        <v>43.410060559347947</v>
      </c>
      <c r="U20" s="68">
        <f t="shared" si="3"/>
        <v>85.582902443131857</v>
      </c>
      <c r="V20" s="68">
        <f t="shared" si="4"/>
        <v>81.462417434368504</v>
      </c>
      <c r="W20" s="44">
        <f t="shared" si="0"/>
        <v>0.10389906167441013</v>
      </c>
      <c r="X20" s="44">
        <f t="shared" si="1"/>
        <v>0.10915442408001148</v>
      </c>
      <c r="Y20" s="44">
        <f>'Órdenes y Medidas'!C23/'Denuncias-Renuncias'!G20</f>
        <v>0.21658923203060945</v>
      </c>
      <c r="Z20" s="44">
        <f>'Órdenes y Medidas'!C23/'Denuncias-Renuncias'!C20</f>
        <v>0.22754462363018615</v>
      </c>
    </row>
    <row r="21" spans="2:26" ht="20.100000000000001" customHeight="1" thickBot="1" x14ac:dyDescent="0.25">
      <c r="B21" s="4" t="s">
        <v>32</v>
      </c>
      <c r="C21" s="20">
        <v>2226</v>
      </c>
      <c r="D21" s="20">
        <v>1965</v>
      </c>
      <c r="E21" s="20">
        <v>261</v>
      </c>
      <c r="F21" s="20">
        <v>6</v>
      </c>
      <c r="G21" s="20">
        <v>2262</v>
      </c>
      <c r="H21" s="20">
        <v>21</v>
      </c>
      <c r="I21" s="20">
        <v>0</v>
      </c>
      <c r="J21" s="20">
        <v>1573</v>
      </c>
      <c r="K21" s="20">
        <v>26</v>
      </c>
      <c r="L21" s="20">
        <v>322</v>
      </c>
      <c r="M21" s="20">
        <v>114</v>
      </c>
      <c r="N21" s="20">
        <v>206</v>
      </c>
      <c r="O21" s="20">
        <v>133</v>
      </c>
      <c r="P21" s="20">
        <v>106</v>
      </c>
      <c r="Q21" s="20">
        <v>27</v>
      </c>
      <c r="R21" s="20">
        <v>1063987</v>
      </c>
      <c r="S21" s="20">
        <v>537699</v>
      </c>
      <c r="T21" s="68">
        <f t="shared" si="2"/>
        <v>21.259658247704152</v>
      </c>
      <c r="U21" s="68">
        <f t="shared" si="3"/>
        <v>42.068145932947623</v>
      </c>
      <c r="V21" s="68">
        <f t="shared" si="4"/>
        <v>41.398626369028023</v>
      </c>
      <c r="W21" s="44">
        <f t="shared" si="0"/>
        <v>5.8797524314765696E-2</v>
      </c>
      <c r="X21" s="44">
        <f t="shared" si="1"/>
        <v>5.9748427672955975E-2</v>
      </c>
      <c r="Y21" s="44">
        <f>'Órdenes y Medidas'!C24/'Denuncias-Renuncias'!G21</f>
        <v>0.29487179487179488</v>
      </c>
      <c r="Z21" s="44">
        <f>'Órdenes y Medidas'!C24/'Denuncias-Renuncias'!C21</f>
        <v>0.29964061096136568</v>
      </c>
    </row>
    <row r="22" spans="2:26" ht="20.100000000000001" customHeight="1" thickBot="1" x14ac:dyDescent="0.25">
      <c r="B22" s="4" t="s">
        <v>33</v>
      </c>
      <c r="C22" s="20">
        <v>6073</v>
      </c>
      <c r="D22" s="20">
        <v>4912</v>
      </c>
      <c r="E22" s="20">
        <v>1161</v>
      </c>
      <c r="F22" s="20">
        <v>87</v>
      </c>
      <c r="G22" s="20">
        <v>6097</v>
      </c>
      <c r="H22" s="20">
        <v>78</v>
      </c>
      <c r="I22" s="20">
        <v>20</v>
      </c>
      <c r="J22" s="20">
        <v>4831</v>
      </c>
      <c r="K22" s="20">
        <v>88</v>
      </c>
      <c r="L22" s="20">
        <v>647</v>
      </c>
      <c r="M22" s="20">
        <v>289</v>
      </c>
      <c r="N22" s="20">
        <v>144</v>
      </c>
      <c r="O22" s="20">
        <v>672</v>
      </c>
      <c r="P22" s="20">
        <v>510</v>
      </c>
      <c r="Q22" s="20">
        <v>162</v>
      </c>
      <c r="R22" s="20">
        <v>2701819</v>
      </c>
      <c r="S22" s="20">
        <v>1401666</v>
      </c>
      <c r="T22" s="68">
        <f t="shared" si="2"/>
        <v>22.56627849607986</v>
      </c>
      <c r="U22" s="68">
        <f t="shared" si="3"/>
        <v>43.498237097853554</v>
      </c>
      <c r="V22" s="68">
        <f t="shared" si="4"/>
        <v>43.327012283953522</v>
      </c>
      <c r="W22" s="44">
        <f t="shared" si="0"/>
        <v>0.11021814006888633</v>
      </c>
      <c r="X22" s="44">
        <f t="shared" si="1"/>
        <v>0.11065371315659477</v>
      </c>
      <c r="Y22" s="44">
        <f>'Órdenes y Medidas'!C25/'Denuncias-Renuncias'!G22</f>
        <v>0.32950631458094143</v>
      </c>
      <c r="Z22" s="44">
        <f>'Órdenes y Medidas'!C25/'Denuncias-Renuncias'!C22</f>
        <v>0.33080849662440309</v>
      </c>
    </row>
    <row r="23" spans="2:26" ht="20.100000000000001" customHeight="1" thickBot="1" x14ac:dyDescent="0.25">
      <c r="B23" s="4" t="s">
        <v>34</v>
      </c>
      <c r="C23" s="20">
        <v>21865</v>
      </c>
      <c r="D23" s="20">
        <v>12363</v>
      </c>
      <c r="E23" s="20">
        <v>9502</v>
      </c>
      <c r="F23" s="20">
        <v>49</v>
      </c>
      <c r="G23" s="20">
        <v>22463</v>
      </c>
      <c r="H23" s="20">
        <v>527</v>
      </c>
      <c r="I23" s="20">
        <v>19</v>
      </c>
      <c r="J23" s="20">
        <v>15755</v>
      </c>
      <c r="K23" s="20">
        <v>510</v>
      </c>
      <c r="L23" s="20">
        <v>3565</v>
      </c>
      <c r="M23" s="20">
        <v>1455</v>
      </c>
      <c r="N23" s="20">
        <v>632</v>
      </c>
      <c r="O23" s="20">
        <v>2832</v>
      </c>
      <c r="P23" s="20">
        <v>1476</v>
      </c>
      <c r="Q23" s="20">
        <v>1356</v>
      </c>
      <c r="R23" s="20">
        <v>6779888</v>
      </c>
      <c r="S23" s="20">
        <v>3536095</v>
      </c>
      <c r="T23" s="68">
        <f t="shared" si="2"/>
        <v>33.131815746808797</v>
      </c>
      <c r="U23" s="68">
        <f t="shared" si="3"/>
        <v>63.524877018292777</v>
      </c>
      <c r="V23" s="68">
        <f t="shared" si="4"/>
        <v>61.833745982503295</v>
      </c>
      <c r="W23" s="44">
        <f t="shared" si="0"/>
        <v>0.12607398833637537</v>
      </c>
      <c r="X23" s="44">
        <f t="shared" si="1"/>
        <v>0.12952206723073406</v>
      </c>
      <c r="Y23" s="44">
        <f>'Órdenes y Medidas'!C26/'Denuncias-Renuncias'!G23</f>
        <v>0.22788585674219827</v>
      </c>
      <c r="Z23" s="44">
        <f>'Órdenes y Medidas'!C26/'Denuncias-Renuncias'!C23</f>
        <v>0.23411845415046878</v>
      </c>
    </row>
    <row r="24" spans="2:26" ht="20.100000000000001" customHeight="1" thickBot="1" x14ac:dyDescent="0.25">
      <c r="B24" s="4" t="s">
        <v>35</v>
      </c>
      <c r="C24" s="20">
        <v>5997</v>
      </c>
      <c r="D24" s="20">
        <v>3558</v>
      </c>
      <c r="E24" s="20">
        <v>2439</v>
      </c>
      <c r="F24" s="20">
        <v>33</v>
      </c>
      <c r="G24" s="20">
        <v>6103</v>
      </c>
      <c r="H24" s="20">
        <v>3</v>
      </c>
      <c r="I24" s="20">
        <v>16</v>
      </c>
      <c r="J24" s="20">
        <v>4196</v>
      </c>
      <c r="K24" s="20">
        <v>163</v>
      </c>
      <c r="L24" s="20">
        <v>481</v>
      </c>
      <c r="M24" s="20">
        <v>386</v>
      </c>
      <c r="N24" s="20">
        <v>858</v>
      </c>
      <c r="O24" s="20">
        <v>318</v>
      </c>
      <c r="P24" s="20">
        <v>168</v>
      </c>
      <c r="Q24" s="20">
        <v>150</v>
      </c>
      <c r="R24" s="20">
        <v>1511251</v>
      </c>
      <c r="S24" s="20">
        <v>754552</v>
      </c>
      <c r="T24" s="68">
        <f t="shared" si="2"/>
        <v>40.383761532664003</v>
      </c>
      <c r="U24" s="68">
        <f t="shared" si="3"/>
        <v>80.882430899394606</v>
      </c>
      <c r="V24" s="68">
        <f t="shared" si="4"/>
        <v>79.477623808564545</v>
      </c>
      <c r="W24" s="44">
        <f t="shared" si="0"/>
        <v>5.2105521874487956E-2</v>
      </c>
      <c r="X24" s="44">
        <f t="shared" si="1"/>
        <v>5.3026513256628313E-2</v>
      </c>
      <c r="Y24" s="44">
        <f>'Órdenes y Medidas'!C27/'Denuncias-Renuncias'!G24</f>
        <v>0.20596427986236276</v>
      </c>
      <c r="Z24" s="44">
        <f>'Órdenes y Medidas'!C27/'Denuncias-Renuncias'!C24</f>
        <v>0.20960480240120061</v>
      </c>
    </row>
    <row r="25" spans="2:26" ht="20.100000000000001" customHeight="1" thickBot="1" x14ac:dyDescent="0.25">
      <c r="B25" s="4" t="s">
        <v>36</v>
      </c>
      <c r="C25" s="20">
        <v>1773</v>
      </c>
      <c r="D25" s="20">
        <v>990</v>
      </c>
      <c r="E25" s="20">
        <v>783</v>
      </c>
      <c r="F25" s="20">
        <v>5</v>
      </c>
      <c r="G25" s="20">
        <v>1796</v>
      </c>
      <c r="H25" s="20">
        <v>2</v>
      </c>
      <c r="I25" s="20">
        <v>4</v>
      </c>
      <c r="J25" s="20">
        <v>1249</v>
      </c>
      <c r="K25" s="20">
        <v>24</v>
      </c>
      <c r="L25" s="20">
        <v>255</v>
      </c>
      <c r="M25" s="20">
        <v>213</v>
      </c>
      <c r="N25" s="20">
        <v>49</v>
      </c>
      <c r="O25" s="20">
        <v>48</v>
      </c>
      <c r="P25" s="20">
        <v>27</v>
      </c>
      <c r="Q25" s="20">
        <v>21</v>
      </c>
      <c r="R25" s="20">
        <v>661197</v>
      </c>
      <c r="S25" s="20">
        <v>333971</v>
      </c>
      <c r="T25" s="68">
        <f t="shared" si="2"/>
        <v>27.162857665718388</v>
      </c>
      <c r="U25" s="68">
        <f t="shared" si="3"/>
        <v>53.777124361097222</v>
      </c>
      <c r="V25" s="68">
        <f t="shared" si="4"/>
        <v>53.088441810815908</v>
      </c>
      <c r="W25" s="44">
        <f t="shared" si="0"/>
        <v>2.6726057906458798E-2</v>
      </c>
      <c r="X25" s="44">
        <f t="shared" si="1"/>
        <v>2.7072758037225041E-2</v>
      </c>
      <c r="Y25" s="44">
        <f>'Órdenes y Medidas'!C28/'Denuncias-Renuncias'!G25</f>
        <v>0.2143652561247216</v>
      </c>
      <c r="Z25" s="44">
        <f>'Órdenes y Medidas'!C28/'Denuncias-Renuncias'!C25</f>
        <v>0.21714608009024253</v>
      </c>
    </row>
    <row r="26" spans="2:26" ht="20.100000000000001" customHeight="1" thickBot="1" x14ac:dyDescent="0.25">
      <c r="B26" s="5" t="s">
        <v>37</v>
      </c>
      <c r="C26" s="20">
        <v>5262</v>
      </c>
      <c r="D26" s="20">
        <v>3310</v>
      </c>
      <c r="E26" s="20">
        <v>1952</v>
      </c>
      <c r="F26" s="20">
        <v>19</v>
      </c>
      <c r="G26" s="20">
        <v>5355</v>
      </c>
      <c r="H26" s="20">
        <v>248</v>
      </c>
      <c r="I26" s="20">
        <v>31</v>
      </c>
      <c r="J26" s="20">
        <v>2991</v>
      </c>
      <c r="K26" s="20">
        <v>54</v>
      </c>
      <c r="L26" s="20">
        <v>1623</v>
      </c>
      <c r="M26" s="20">
        <v>176</v>
      </c>
      <c r="N26" s="20">
        <v>232</v>
      </c>
      <c r="O26" s="20">
        <v>395</v>
      </c>
      <c r="P26" s="20">
        <v>234</v>
      </c>
      <c r="Q26" s="20">
        <v>161</v>
      </c>
      <c r="R26" s="20">
        <v>2220504</v>
      </c>
      <c r="S26" s="20">
        <v>1141052</v>
      </c>
      <c r="T26" s="68">
        <f t="shared" si="2"/>
        <v>24.11614660455464</v>
      </c>
      <c r="U26" s="68">
        <f t="shared" si="3"/>
        <v>46.930376529728711</v>
      </c>
      <c r="V26" s="68">
        <f t="shared" si="4"/>
        <v>46.11533917823202</v>
      </c>
      <c r="W26" s="44">
        <f t="shared" si="0"/>
        <v>7.3762838468720823E-2</v>
      </c>
      <c r="X26" s="44">
        <f t="shared" si="1"/>
        <v>7.5066514633219311E-2</v>
      </c>
      <c r="Y26" s="44">
        <f>'Órdenes y Medidas'!C29/'Denuncias-Renuncias'!G26</f>
        <v>0.10457516339869281</v>
      </c>
      <c r="Z26" s="44">
        <f>'Órdenes y Medidas'!C29/'Denuncias-Renuncias'!C26</f>
        <v>0.1064234131508932</v>
      </c>
    </row>
    <row r="27" spans="2:26" ht="20.100000000000001" customHeight="1" thickBot="1" x14ac:dyDescent="0.25">
      <c r="B27" s="6" t="s">
        <v>38</v>
      </c>
      <c r="C27" s="21">
        <v>768</v>
      </c>
      <c r="D27" s="21">
        <v>478</v>
      </c>
      <c r="E27" s="21">
        <v>290</v>
      </c>
      <c r="F27" s="21">
        <v>7</v>
      </c>
      <c r="G27" s="21">
        <v>768</v>
      </c>
      <c r="H27" s="21">
        <v>6</v>
      </c>
      <c r="I27" s="21">
        <v>0</v>
      </c>
      <c r="J27" s="21">
        <v>654</v>
      </c>
      <c r="K27" s="21">
        <v>6</v>
      </c>
      <c r="L27" s="21">
        <v>15</v>
      </c>
      <c r="M27" s="21">
        <v>87</v>
      </c>
      <c r="N27" s="21">
        <v>0</v>
      </c>
      <c r="O27" s="21">
        <v>53</v>
      </c>
      <c r="P27" s="21">
        <v>30</v>
      </c>
      <c r="Q27" s="21">
        <v>23</v>
      </c>
      <c r="R27" s="21">
        <v>319914</v>
      </c>
      <c r="S27" s="21">
        <v>162079</v>
      </c>
      <c r="T27" s="68">
        <f t="shared" si="2"/>
        <v>24.006451733903489</v>
      </c>
      <c r="U27" s="68">
        <f t="shared" si="3"/>
        <v>47.38430024864418</v>
      </c>
      <c r="V27" s="68">
        <f t="shared" si="4"/>
        <v>47.38430024864418</v>
      </c>
      <c r="W27" s="45">
        <f t="shared" si="0"/>
        <v>6.9010416666666671E-2</v>
      </c>
      <c r="X27" s="45">
        <f t="shared" si="1"/>
        <v>6.9010416666666671E-2</v>
      </c>
      <c r="Y27" s="45">
        <f>'Órdenes y Medidas'!C30/'Denuncias-Renuncias'!G27</f>
        <v>0.32421875</v>
      </c>
      <c r="Z27" s="45">
        <f>'Órdenes y Medidas'!C30/'Denuncias-Renuncias'!C27</f>
        <v>0.32421875</v>
      </c>
    </row>
    <row r="28" spans="2:26" ht="20.100000000000001" customHeight="1" thickBot="1" x14ac:dyDescent="0.25">
      <c r="B28" s="7" t="s">
        <v>39</v>
      </c>
      <c r="C28" s="9">
        <f>SUM(C11:C27)</f>
        <v>145731</v>
      </c>
      <c r="D28" s="9">
        <f t="shared" ref="D28:Q28" si="5">SUM(D11:D27)</f>
        <v>97599</v>
      </c>
      <c r="E28" s="9">
        <f t="shared" si="5"/>
        <v>48132</v>
      </c>
      <c r="F28" s="9">
        <f t="shared" si="5"/>
        <v>699</v>
      </c>
      <c r="G28" s="9">
        <f t="shared" si="5"/>
        <v>150785</v>
      </c>
      <c r="H28" s="9">
        <f t="shared" si="5"/>
        <v>2659</v>
      </c>
      <c r="I28" s="9">
        <f t="shared" si="5"/>
        <v>246</v>
      </c>
      <c r="J28" s="9">
        <f t="shared" si="5"/>
        <v>105066</v>
      </c>
      <c r="K28" s="9">
        <f t="shared" si="5"/>
        <v>2839</v>
      </c>
      <c r="L28" s="9">
        <f t="shared" si="5"/>
        <v>20270</v>
      </c>
      <c r="M28" s="9">
        <f t="shared" si="5"/>
        <v>14242</v>
      </c>
      <c r="N28" s="9">
        <f t="shared" si="5"/>
        <v>5463</v>
      </c>
      <c r="O28" s="9">
        <f t="shared" si="5"/>
        <v>14932</v>
      </c>
      <c r="P28" s="9">
        <f t="shared" si="5"/>
        <v>9253</v>
      </c>
      <c r="Q28" s="9">
        <f t="shared" si="5"/>
        <v>5679</v>
      </c>
      <c r="R28" s="9">
        <f>SUM(R11:R27)</f>
        <v>47450795</v>
      </c>
      <c r="S28" s="9">
        <f>SUM(S11:S27)</f>
        <v>24195205</v>
      </c>
      <c r="T28" s="69">
        <f t="shared" si="2"/>
        <v>31.777128286259483</v>
      </c>
      <c r="U28" s="69">
        <f t="shared" si="3"/>
        <v>62.320199394880099</v>
      </c>
      <c r="V28" s="69">
        <f t="shared" si="4"/>
        <v>60.23135575830004</v>
      </c>
      <c r="W28" s="46">
        <f t="shared" si="0"/>
        <v>9.9028417946082165E-2</v>
      </c>
      <c r="X28" s="46">
        <f t="shared" si="1"/>
        <v>0.10246275672300334</v>
      </c>
      <c r="Y28" s="46">
        <f>'Órdenes y Medidas'!C31/'Denuncias-Renuncias'!G28</f>
        <v>0.23782206452896509</v>
      </c>
      <c r="Z28" s="46">
        <f>'Órdenes y Medidas'!C31/'Denuncias-Renuncias'!C28</f>
        <v>0.24606981356060137</v>
      </c>
    </row>
    <row r="29" spans="2:26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6" ht="26.25" customHeight="1" x14ac:dyDescent="0.2">
      <c r="B31" s="93" t="s">
        <v>265</v>
      </c>
      <c r="C31" s="93"/>
      <c r="D31" s="93"/>
      <c r="E31" s="93"/>
      <c r="F31" s="93"/>
      <c r="G31" s="93"/>
      <c r="H31" s="93"/>
      <c r="T31" s="60"/>
      <c r="U31" s="60"/>
    </row>
    <row r="32" spans="2:26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266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B31:H31"/>
    <mergeCell ref="C9:C10"/>
    <mergeCell ref="D9:D10"/>
    <mergeCell ref="E9:E10"/>
    <mergeCell ref="G9:G10"/>
    <mergeCell ref="H9:H10"/>
    <mergeCell ref="F9:F10"/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9" t="s">
        <v>203</v>
      </c>
      <c r="D9" s="99" t="s">
        <v>180</v>
      </c>
      <c r="E9" s="100" t="s">
        <v>181</v>
      </c>
      <c r="F9" s="101"/>
      <c r="G9" s="102"/>
      <c r="H9" s="102" t="s">
        <v>202</v>
      </c>
      <c r="I9" s="99" t="s">
        <v>183</v>
      </c>
    </row>
    <row r="10" spans="2:9" ht="83.25" customHeight="1" x14ac:dyDescent="0.2">
      <c r="B10" s="10"/>
      <c r="C10" s="99"/>
      <c r="D10" s="99"/>
      <c r="E10" s="47" t="s">
        <v>196</v>
      </c>
      <c r="F10" s="48" t="s">
        <v>197</v>
      </c>
      <c r="G10" s="49" t="s">
        <v>198</v>
      </c>
      <c r="H10" s="102"/>
      <c r="I10" s="99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1.4776599471354415E-2</v>
      </c>
      <c r="D11" s="41">
        <f>'Denuncias-Renuncias'!I11/'Denuncias-Renuncias'!G11</f>
        <v>9.2353746695965095E-4</v>
      </c>
      <c r="E11" s="41">
        <f>'Denuncias-Renuncias'!J11/'Denuncias-Renuncias'!G11</f>
        <v>0.72319352886850741</v>
      </c>
      <c r="F11" s="41">
        <f>'Denuncias-Renuncias'!K11/'Denuncias-Renuncias'!G11</f>
        <v>1.2197063787777459E-2</v>
      </c>
      <c r="G11" s="41">
        <f>'Denuncias-Renuncias'!L11/'Denuncias-Renuncias'!G11</f>
        <v>0.10588834750485654</v>
      </c>
      <c r="H11" s="41">
        <f>'Denuncias-Renuncias'!M11/'Denuncias-Renuncias'!G11</f>
        <v>9.7162510748065353E-2</v>
      </c>
      <c r="I11" s="41">
        <f>'Denuncias-Renuncias'!N11/'Denuncias-Renuncias'!G11</f>
        <v>4.5858412152479218E-2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1.5257857796765334E-3</v>
      </c>
      <c r="D12" s="41">
        <f>'Denuncias-Renuncias'!I12/'Denuncias-Renuncias'!G12</f>
        <v>3.3567287152883735E-3</v>
      </c>
      <c r="E12" s="41">
        <f>'Denuncias-Renuncias'!J12/'Denuncias-Renuncias'!G12</f>
        <v>0.6920964296612756</v>
      </c>
      <c r="F12" s="41">
        <f>'Denuncias-Renuncias'!K12/'Denuncias-Renuncias'!G12</f>
        <v>1.3121757705218187E-2</v>
      </c>
      <c r="G12" s="41">
        <f>'Denuncias-Renuncias'!L12/'Denuncias-Renuncias'!G12</f>
        <v>0.22154409520903265</v>
      </c>
      <c r="H12" s="41">
        <f>'Denuncias-Renuncias'!M12/'Denuncias-Renuncias'!G12</f>
        <v>6.4388159902349709E-2</v>
      </c>
      <c r="I12" s="41">
        <f>'Denuncias-Renuncias'!N12/'Denuncias-Renuncias'!G12</f>
        <v>3.9670430271589868E-3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7.5471698113207543E-4</v>
      </c>
      <c r="D13" s="41">
        <f>'Denuncias-Renuncias'!I13/'Denuncias-Renuncias'!G13</f>
        <v>1.5094339622641509E-3</v>
      </c>
      <c r="E13" s="41">
        <f>'Denuncias-Renuncias'!J13/'Denuncias-Renuncias'!G13</f>
        <v>0.64075471698113207</v>
      </c>
      <c r="F13" s="41">
        <f>'Denuncias-Renuncias'!K13/'Denuncias-Renuncias'!G13</f>
        <v>6.0377358490566035E-3</v>
      </c>
      <c r="G13" s="41">
        <f>'Denuncias-Renuncias'!L13/'Denuncias-Renuncias'!G13</f>
        <v>0.16603773584905659</v>
      </c>
      <c r="H13" s="41">
        <f>'Denuncias-Renuncias'!M13/'Denuncias-Renuncias'!G13</f>
        <v>0.14452830188679244</v>
      </c>
      <c r="I13" s="41">
        <f>'Denuncias-Renuncias'!N13/'Denuncias-Renuncias'!G13</f>
        <v>4.0377358490566034E-2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1.4045906132237067E-2</v>
      </c>
      <c r="D14" s="41">
        <f>'Denuncias-Renuncias'!I14/'Denuncias-Renuncias'!G14</f>
        <v>3.7684138403562863E-3</v>
      </c>
      <c r="E14" s="41">
        <f>'Denuncias-Renuncias'!J14/'Denuncias-Renuncias'!G14</f>
        <v>0.66118533744433028</v>
      </c>
      <c r="F14" s="41">
        <f>'Denuncias-Renuncias'!K14/'Denuncias-Renuncias'!G14</f>
        <v>6.783144912641316E-2</v>
      </c>
      <c r="G14" s="41">
        <f>'Denuncias-Renuncias'!L14/'Denuncias-Renuncias'!G14</f>
        <v>0.13292223364165809</v>
      </c>
      <c r="H14" s="41">
        <f>'Denuncias-Renuncias'!M14/'Denuncias-Renuncias'!G14</f>
        <v>0.11476533059266872</v>
      </c>
      <c r="I14" s="41">
        <f>'Denuncias-Renuncias'!N14/'Denuncias-Renuncias'!G14</f>
        <v>5.4813292223364167E-3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1.2659645978041676E-2</v>
      </c>
      <c r="D15" s="41">
        <f>'Denuncias-Renuncias'!I15/'Denuncias-Renuncias'!G15</f>
        <v>1.1203226529240421E-3</v>
      </c>
      <c r="E15" s="41">
        <f>'Denuncias-Renuncias'!J15/'Denuncias-Renuncias'!G15</f>
        <v>0.70725969079094775</v>
      </c>
      <c r="F15" s="41">
        <f>'Denuncias-Renuncias'!K15/'Denuncias-Renuncias'!G15</f>
        <v>1.4676226753304952E-2</v>
      </c>
      <c r="G15" s="41">
        <f>'Denuncias-Renuncias'!L15/'Denuncias-Renuncias'!G15</f>
        <v>8.6152812009858845E-2</v>
      </c>
      <c r="H15" s="41">
        <f>'Denuncias-Renuncias'!M15/'Denuncias-Renuncias'!G15</f>
        <v>0.15628501008290388</v>
      </c>
      <c r="I15" s="41">
        <f>'Denuncias-Renuncias'!N15/'Denuncias-Renuncias'!G15</f>
        <v>2.1846291732018821E-2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7.7937649880095924E-3</v>
      </c>
      <c r="D16" s="41">
        <f>'Denuncias-Renuncias'!I16/'Denuncias-Renuncias'!G16</f>
        <v>0</v>
      </c>
      <c r="E16" s="41">
        <f>'Denuncias-Renuncias'!J16/'Denuncias-Renuncias'!G16</f>
        <v>0.6264988009592326</v>
      </c>
      <c r="F16" s="41">
        <f>'Denuncias-Renuncias'!K16/'Denuncias-Renuncias'!G16</f>
        <v>3.2973621103117509E-2</v>
      </c>
      <c r="G16" s="41">
        <f>'Denuncias-Renuncias'!L16/'Denuncias-Renuncias'!G16</f>
        <v>8.6330935251798566E-2</v>
      </c>
      <c r="H16" s="41">
        <f>'Denuncias-Renuncias'!M16/'Denuncias-Renuncias'!G16</f>
        <v>0.14808153477218225</v>
      </c>
      <c r="I16" s="41">
        <f>'Denuncias-Renuncias'!N16/'Denuncias-Renuncias'!G16</f>
        <v>9.8321342925659472E-2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6.0937171674721579E-3</v>
      </c>
      <c r="D17" s="41">
        <f>'Denuncias-Renuncias'!I17/'Denuncias-Renuncias'!G17</f>
        <v>1.2607690691321706E-3</v>
      </c>
      <c r="E17" s="41">
        <f>'Denuncias-Renuncias'!J17/'Denuncias-Renuncias'!G17</f>
        <v>0.79974784618617356</v>
      </c>
      <c r="F17" s="41">
        <f>'Denuncias-Renuncias'!K17/'Denuncias-Renuncias'!G17</f>
        <v>1.5129228829586047E-2</v>
      </c>
      <c r="G17" s="41">
        <f>'Denuncias-Renuncias'!L17/'Denuncias-Renuncias'!G17</f>
        <v>0.13826434124816137</v>
      </c>
      <c r="H17" s="41">
        <f>'Denuncias-Renuncias'!M17/'Denuncias-Renuncias'!G17</f>
        <v>3.0258457659172094E-2</v>
      </c>
      <c r="I17" s="41">
        <f>'Denuncias-Renuncias'!N17/'Denuncias-Renuncias'!G17</f>
        <v>9.2456398403025844E-3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3.9884497383143834E-2</v>
      </c>
      <c r="D18" s="41">
        <f>'Denuncias-Renuncias'!I18/'Denuncias-Renuncias'!G18</f>
        <v>3.6094567767550983E-4</v>
      </c>
      <c r="E18" s="41">
        <f>'Denuncias-Renuncias'!J18/'Denuncias-Renuncias'!G18</f>
        <v>0.76484389099440531</v>
      </c>
      <c r="F18" s="41">
        <f>'Denuncias-Renuncias'!K18/'Denuncias-Renuncias'!G18</f>
        <v>1.7144919689586716E-2</v>
      </c>
      <c r="G18" s="41">
        <f>'Denuncias-Renuncias'!L18/'Denuncias-Renuncias'!G18</f>
        <v>6.587258617578054E-2</v>
      </c>
      <c r="H18" s="41">
        <f>'Denuncias-Renuncias'!M18/'Denuncias-Renuncias'!G18</f>
        <v>6.2804547915538717E-2</v>
      </c>
      <c r="I18" s="41">
        <f>'Denuncias-Renuncias'!N18/'Denuncias-Renuncias'!G18</f>
        <v>4.9088612163869338E-2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1.8065940683494756E-2</v>
      </c>
      <c r="D19" s="41">
        <f>'Denuncias-Renuncias'!I19/'Denuncias-Renuncias'!G19</f>
        <v>2.5091584282631607E-3</v>
      </c>
      <c r="E19" s="41">
        <f>'Denuncias-Renuncias'!J19/'Denuncias-Renuncias'!G19</f>
        <v>0.71255081045817237</v>
      </c>
      <c r="F19" s="41">
        <f>'Denuncias-Renuncias'!K19/'Denuncias-Renuncias'!G19</f>
        <v>1.9972901088974759E-2</v>
      </c>
      <c r="G19" s="41">
        <f>'Denuncias-Renuncias'!L19/'Denuncias-Renuncias'!G19</f>
        <v>0.14111507000552015</v>
      </c>
      <c r="H19" s="41">
        <f>'Denuncias-Renuncias'!M19/'Denuncias-Renuncias'!G19</f>
        <v>9.8810658905003262E-2</v>
      </c>
      <c r="I19" s="41">
        <f>'Denuncias-Renuncias'!N19/'Denuncias-Renuncias'!G19</f>
        <v>6.9754604305715864E-3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2.2091646169263006E-2</v>
      </c>
      <c r="D20" s="41">
        <f>'Denuncias-Renuncias'!I20/'Denuncias-Renuncias'!G20</f>
        <v>1.0020952901521362E-3</v>
      </c>
      <c r="E20" s="41">
        <f>'Denuncias-Renuncias'!J20/'Denuncias-Renuncias'!G20</f>
        <v>0.6231666211168807</v>
      </c>
      <c r="F20" s="41">
        <f>'Denuncias-Renuncias'!K20/'Denuncias-Renuncias'!G20</f>
        <v>1.7263368862166346E-2</v>
      </c>
      <c r="G20" s="41">
        <f>'Denuncias-Renuncias'!L20/'Denuncias-Renuncias'!G20</f>
        <v>0.15245513346087272</v>
      </c>
      <c r="H20" s="41">
        <f>'Denuncias-Renuncias'!M20/'Denuncias-Renuncias'!G20</f>
        <v>0.14138653548328323</v>
      </c>
      <c r="I20" s="41">
        <f>'Denuncias-Renuncias'!N20/'Denuncias-Renuncias'!G20</f>
        <v>4.2634599617381801E-2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9.2838196286472146E-3</v>
      </c>
      <c r="D21" s="41">
        <f>'Denuncias-Renuncias'!I21/'Denuncias-Renuncias'!G21</f>
        <v>0</v>
      </c>
      <c r="E21" s="41">
        <f>'Denuncias-Renuncias'!J21/'Denuncias-Renuncias'!G21</f>
        <v>0.6954022988505747</v>
      </c>
      <c r="F21" s="41">
        <f>'Denuncias-Renuncias'!K21/'Denuncias-Renuncias'!G21</f>
        <v>1.1494252873563218E-2</v>
      </c>
      <c r="G21" s="41">
        <f>'Denuncias-Renuncias'!L21/'Denuncias-Renuncias'!G21</f>
        <v>0.14235190097259062</v>
      </c>
      <c r="H21" s="41">
        <f>'Denuncias-Renuncias'!M21/'Denuncias-Renuncias'!G21</f>
        <v>5.0397877984084884E-2</v>
      </c>
      <c r="I21" s="41">
        <f>'Denuncias-Renuncias'!N21/'Denuncias-Renuncias'!G21</f>
        <v>9.1069849690539342E-2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1.279317697228145E-2</v>
      </c>
      <c r="D22" s="41">
        <f>'Denuncias-Renuncias'!I22/'Denuncias-Renuncias'!G22</f>
        <v>3.2803017877644745E-3</v>
      </c>
      <c r="E22" s="41">
        <f>'Denuncias-Renuncias'!J22/'Denuncias-Renuncias'!G22</f>
        <v>0.79235689683450883</v>
      </c>
      <c r="F22" s="41">
        <f>'Denuncias-Renuncias'!K22/'Denuncias-Renuncias'!G22</f>
        <v>1.4433327866163687E-2</v>
      </c>
      <c r="G22" s="41">
        <f>'Denuncias-Renuncias'!L22/'Denuncias-Renuncias'!G22</f>
        <v>0.10611776283418074</v>
      </c>
      <c r="H22" s="41">
        <f>'Denuncias-Renuncias'!M22/'Denuncias-Renuncias'!G22</f>
        <v>4.7400360833196653E-2</v>
      </c>
      <c r="I22" s="41">
        <f>'Denuncias-Renuncias'!N22/'Denuncias-Renuncias'!G22</f>
        <v>2.3618172871904215E-2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2.3460802208075501E-2</v>
      </c>
      <c r="D23" s="41">
        <f>'Denuncias-Renuncias'!I23/'Denuncias-Renuncias'!G23</f>
        <v>8.4583537372568221E-4</v>
      </c>
      <c r="E23" s="41">
        <f>'Denuncias-Renuncias'!J23/'Denuncias-Renuncias'!G23</f>
        <v>0.70137559542358541</v>
      </c>
      <c r="F23" s="41">
        <f>'Denuncias-Renuncias'!K23/'Denuncias-Renuncias'!G23</f>
        <v>2.270400213684726E-2</v>
      </c>
      <c r="G23" s="41">
        <f>'Denuncias-Renuncias'!L23/'Denuncias-Renuncias'!G23</f>
        <v>0.15870542670168722</v>
      </c>
      <c r="H23" s="41">
        <f>'Denuncias-Renuncias'!M23/'Denuncias-Renuncias'!G23</f>
        <v>6.4773182566887771E-2</v>
      </c>
      <c r="I23" s="41">
        <f>'Denuncias-Renuncias'!N23/'Denuncias-Renuncias'!G23</f>
        <v>2.8135155589191115E-2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4.9156152711781094E-4</v>
      </c>
      <c r="D24" s="41">
        <f>'Denuncias-Renuncias'!I24/'Denuncias-Renuncias'!G24</f>
        <v>2.6216614779616581E-3</v>
      </c>
      <c r="E24" s="41">
        <f>'Denuncias-Renuncias'!J24/'Denuncias-Renuncias'!G24</f>
        <v>0.6875307225954449</v>
      </c>
      <c r="F24" s="41">
        <f>'Denuncias-Renuncias'!K24/'Denuncias-Renuncias'!G24</f>
        <v>2.6708176306734391E-2</v>
      </c>
      <c r="G24" s="41">
        <f>'Denuncias-Renuncias'!L24/'Denuncias-Renuncias'!G24</f>
        <v>7.8813698181222344E-2</v>
      </c>
      <c r="H24" s="41">
        <f>'Denuncias-Renuncias'!M24/'Denuncias-Renuncias'!G24</f>
        <v>6.3247583155825002E-2</v>
      </c>
      <c r="I24" s="41">
        <f>'Denuncias-Renuncias'!N24/'Denuncias-Renuncias'!G24</f>
        <v>0.14058659675569393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1.1135857461024498E-3</v>
      </c>
      <c r="D25" s="41">
        <f>'Denuncias-Renuncias'!I25/'Denuncias-Renuncias'!G25</f>
        <v>2.2271714922048997E-3</v>
      </c>
      <c r="E25" s="41">
        <f>'Denuncias-Renuncias'!J25/'Denuncias-Renuncias'!G25</f>
        <v>0.69543429844097993</v>
      </c>
      <c r="F25" s="41">
        <f>'Denuncias-Renuncias'!K25/'Denuncias-Renuncias'!G25</f>
        <v>1.3363028953229399E-2</v>
      </c>
      <c r="G25" s="41">
        <f>'Denuncias-Renuncias'!L25/'Denuncias-Renuncias'!G25</f>
        <v>0.14198218262806236</v>
      </c>
      <c r="H25" s="41">
        <f>'Denuncias-Renuncias'!M25/'Denuncias-Renuncias'!G25</f>
        <v>0.11859688195991092</v>
      </c>
      <c r="I25" s="41">
        <f>'Denuncias-Renuncias'!N25/'Denuncias-Renuncias'!G25</f>
        <v>2.7282850779510023E-2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4.6311858076563961E-2</v>
      </c>
      <c r="D26" s="41">
        <f>'Denuncias-Renuncias'!I26/'Denuncias-Renuncias'!G26</f>
        <v>5.7889822595704951E-3</v>
      </c>
      <c r="E26" s="41">
        <f>'Denuncias-Renuncias'!J26/'Denuncias-Renuncias'!G26</f>
        <v>0.55854341736694679</v>
      </c>
      <c r="F26" s="41">
        <f>'Denuncias-Renuncias'!K26/'Denuncias-Renuncias'!G26</f>
        <v>1.0084033613445379E-2</v>
      </c>
      <c r="G26" s="41">
        <f>'Denuncias-Renuncias'!L26/'Denuncias-Renuncias'!G26</f>
        <v>0.30308123249299718</v>
      </c>
      <c r="H26" s="41">
        <f>'Denuncias-Renuncias'!M26/'Denuncias-Renuncias'!G26</f>
        <v>3.2866479925303456E-2</v>
      </c>
      <c r="I26" s="41">
        <f>'Denuncias-Renuncias'!N26/'Denuncias-Renuncias'!G26</f>
        <v>4.3323996265172734E-2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7.8125E-3</v>
      </c>
      <c r="D27" s="41">
        <f>'Denuncias-Renuncias'!I27/'Denuncias-Renuncias'!G27</f>
        <v>0</v>
      </c>
      <c r="E27" s="41">
        <f>'Denuncias-Renuncias'!J27/'Denuncias-Renuncias'!G27</f>
        <v>0.8515625</v>
      </c>
      <c r="F27" s="41">
        <f>'Denuncias-Renuncias'!K27/'Denuncias-Renuncias'!G27</f>
        <v>7.8125E-3</v>
      </c>
      <c r="G27" s="41">
        <f>'Denuncias-Renuncias'!L27/'Denuncias-Renuncias'!G27</f>
        <v>1.953125E-2</v>
      </c>
      <c r="H27" s="41">
        <f>'Denuncias-Renuncias'!M27/'Denuncias-Renuncias'!G27</f>
        <v>0.11328125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1.7634380077593926E-2</v>
      </c>
      <c r="D28" s="42">
        <f>'Denuncias-Renuncias'!I28/'Denuncias-Renuncias'!G28</f>
        <v>1.6314620154524655E-3</v>
      </c>
      <c r="E28" s="42">
        <f>'Denuncias-Renuncias'!J28/'Denuncias-Renuncias'!G28</f>
        <v>0.69679344762410056</v>
      </c>
      <c r="F28" s="42">
        <f>'Denuncias-Renuncias'!K28/'Denuncias-Renuncias'!G28</f>
        <v>1.8828132771827436E-2</v>
      </c>
      <c r="G28" s="42">
        <f>'Denuncias-Renuncias'!L28/'Denuncias-Renuncias'!G28</f>
        <v>0.13442981728951819</v>
      </c>
      <c r="H28" s="42">
        <f>'Denuncias-Renuncias'!M28/'Denuncias-Renuncias'!G28</f>
        <v>9.4452365951520373E-2</v>
      </c>
      <c r="I28" s="42">
        <f>'Denuncias-Renuncias'!N28/'Denuncias-Renuncias'!G28</f>
        <v>3.6230394269987067E-2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8" t="s">
        <v>204</v>
      </c>
      <c r="D9" s="88"/>
      <c r="E9" s="88"/>
      <c r="F9" s="88"/>
      <c r="G9" s="88" t="s">
        <v>205</v>
      </c>
      <c r="H9" s="88"/>
      <c r="I9" s="88"/>
    </row>
    <row r="10" spans="2:9" ht="72" thickBot="1" x14ac:dyDescent="0.25">
      <c r="B10" s="38"/>
      <c r="C10" s="23" t="s">
        <v>206</v>
      </c>
      <c r="D10" s="23" t="s">
        <v>207</v>
      </c>
      <c r="E10" s="23" t="s">
        <v>208</v>
      </c>
      <c r="F10" s="23" t="s">
        <v>209</v>
      </c>
      <c r="G10" s="23" t="s">
        <v>210</v>
      </c>
      <c r="H10" s="23" t="s">
        <v>211</v>
      </c>
      <c r="I10" s="23" t="s">
        <v>212</v>
      </c>
    </row>
    <row r="11" spans="2:9" ht="20.100000000000001" customHeight="1" thickBot="1" x14ac:dyDescent="0.25">
      <c r="B11" s="3" t="s">
        <v>22</v>
      </c>
      <c r="C11" s="19">
        <v>274</v>
      </c>
      <c r="D11" s="19">
        <v>217</v>
      </c>
      <c r="E11" s="19">
        <v>184</v>
      </c>
      <c r="F11" s="19">
        <v>675</v>
      </c>
      <c r="G11" s="19">
        <v>10123</v>
      </c>
      <c r="H11" s="19">
        <v>153</v>
      </c>
      <c r="I11" s="19">
        <v>10276</v>
      </c>
    </row>
    <row r="12" spans="2:9" ht="20.100000000000001" customHeight="1" thickBot="1" x14ac:dyDescent="0.25">
      <c r="B12" s="4" t="s">
        <v>23</v>
      </c>
      <c r="C12" s="20">
        <v>50</v>
      </c>
      <c r="D12" s="20">
        <v>19</v>
      </c>
      <c r="E12" s="20">
        <v>10</v>
      </c>
      <c r="F12" s="20">
        <v>79</v>
      </c>
      <c r="G12" s="20">
        <v>1050</v>
      </c>
      <c r="H12" s="20">
        <v>12</v>
      </c>
      <c r="I12" s="20">
        <v>1062</v>
      </c>
    </row>
    <row r="13" spans="2:9" ht="20.100000000000001" customHeight="1" thickBot="1" x14ac:dyDescent="0.25">
      <c r="B13" s="4" t="s">
        <v>24</v>
      </c>
      <c r="C13" s="20">
        <v>7</v>
      </c>
      <c r="D13" s="20">
        <v>9</v>
      </c>
      <c r="E13" s="20">
        <v>2</v>
      </c>
      <c r="F13" s="20">
        <v>18</v>
      </c>
      <c r="G13" s="20">
        <v>775</v>
      </c>
      <c r="H13" s="20">
        <v>4</v>
      </c>
      <c r="I13" s="20">
        <v>779</v>
      </c>
    </row>
    <row r="14" spans="2:9" ht="20.100000000000001" customHeight="1" thickBot="1" x14ac:dyDescent="0.25">
      <c r="B14" s="4" t="s">
        <v>25</v>
      </c>
      <c r="C14" s="20">
        <v>24</v>
      </c>
      <c r="D14" s="20">
        <v>7</v>
      </c>
      <c r="E14" s="20">
        <v>21</v>
      </c>
      <c r="F14" s="20">
        <v>52</v>
      </c>
      <c r="G14" s="20">
        <v>2346</v>
      </c>
      <c r="H14" s="20">
        <v>0</v>
      </c>
      <c r="I14" s="20">
        <v>2346</v>
      </c>
    </row>
    <row r="15" spans="2:9" ht="20.100000000000001" customHeight="1" thickBot="1" x14ac:dyDescent="0.25">
      <c r="B15" s="4" t="s">
        <v>26</v>
      </c>
      <c r="C15" s="20">
        <v>213</v>
      </c>
      <c r="D15" s="20">
        <v>226</v>
      </c>
      <c r="E15" s="20">
        <v>88</v>
      </c>
      <c r="F15" s="20">
        <v>527</v>
      </c>
      <c r="G15" s="20">
        <v>2811</v>
      </c>
      <c r="H15" s="20">
        <v>48</v>
      </c>
      <c r="I15" s="20">
        <v>2859</v>
      </c>
    </row>
    <row r="16" spans="2:9" ht="20.100000000000001" customHeight="1" thickBot="1" x14ac:dyDescent="0.25">
      <c r="B16" s="4" t="s">
        <v>27</v>
      </c>
      <c r="C16" s="20">
        <v>7</v>
      </c>
      <c r="D16" s="20">
        <v>28</v>
      </c>
      <c r="E16" s="20">
        <v>17</v>
      </c>
      <c r="F16" s="20">
        <v>52</v>
      </c>
      <c r="G16" s="20">
        <v>650</v>
      </c>
      <c r="H16" s="20">
        <v>11</v>
      </c>
      <c r="I16" s="20">
        <v>661</v>
      </c>
    </row>
    <row r="17" spans="2:9" ht="20.100000000000001" customHeight="1" thickBot="1" x14ac:dyDescent="0.25">
      <c r="B17" s="4" t="s">
        <v>28</v>
      </c>
      <c r="C17" s="20">
        <v>11</v>
      </c>
      <c r="D17" s="20">
        <v>107</v>
      </c>
      <c r="E17" s="20">
        <v>5</v>
      </c>
      <c r="F17" s="20">
        <v>123</v>
      </c>
      <c r="G17" s="20">
        <v>1781</v>
      </c>
      <c r="H17" s="20">
        <v>0</v>
      </c>
      <c r="I17" s="20">
        <v>1781</v>
      </c>
    </row>
    <row r="18" spans="2:9" ht="20.100000000000001" customHeight="1" thickBot="1" x14ac:dyDescent="0.25">
      <c r="B18" s="4" t="s">
        <v>29</v>
      </c>
      <c r="C18" s="20">
        <v>57</v>
      </c>
      <c r="D18" s="20">
        <v>21</v>
      </c>
      <c r="E18" s="20">
        <v>2</v>
      </c>
      <c r="F18" s="20">
        <v>80</v>
      </c>
      <c r="G18" s="20">
        <v>2074</v>
      </c>
      <c r="H18" s="20">
        <v>92</v>
      </c>
      <c r="I18" s="20">
        <v>2166</v>
      </c>
    </row>
    <row r="19" spans="2:9" ht="20.100000000000001" customHeight="1" thickBot="1" x14ac:dyDescent="0.25">
      <c r="B19" s="4" t="s">
        <v>30</v>
      </c>
      <c r="C19" s="20">
        <v>147</v>
      </c>
      <c r="D19" s="20">
        <v>196</v>
      </c>
      <c r="E19" s="20">
        <v>41</v>
      </c>
      <c r="F19" s="20">
        <v>384</v>
      </c>
      <c r="G19" s="20">
        <v>6776</v>
      </c>
      <c r="H19" s="20">
        <v>175</v>
      </c>
      <c r="I19" s="20">
        <v>6951</v>
      </c>
    </row>
    <row r="20" spans="2:9" ht="20.100000000000001" customHeight="1" thickBot="1" x14ac:dyDescent="0.25">
      <c r="B20" s="4" t="s">
        <v>31</v>
      </c>
      <c r="C20" s="20">
        <v>216</v>
      </c>
      <c r="D20" s="20">
        <v>228</v>
      </c>
      <c r="E20" s="20">
        <v>307</v>
      </c>
      <c r="F20" s="20">
        <v>751</v>
      </c>
      <c r="G20" s="20">
        <v>5671</v>
      </c>
      <c r="H20" s="20">
        <v>80</v>
      </c>
      <c r="I20" s="20">
        <v>5751</v>
      </c>
    </row>
    <row r="21" spans="2:9" ht="20.100000000000001" customHeight="1" thickBot="1" x14ac:dyDescent="0.25">
      <c r="B21" s="4" t="s">
        <v>32</v>
      </c>
      <c r="C21" s="20">
        <v>7</v>
      </c>
      <c r="D21" s="20">
        <v>24</v>
      </c>
      <c r="E21" s="20">
        <v>67</v>
      </c>
      <c r="F21" s="20">
        <v>98</v>
      </c>
      <c r="G21" s="20">
        <v>737</v>
      </c>
      <c r="H21" s="20">
        <v>2</v>
      </c>
      <c r="I21" s="20">
        <v>739</v>
      </c>
    </row>
    <row r="22" spans="2:9" ht="20.100000000000001" customHeight="1" thickBot="1" x14ac:dyDescent="0.25">
      <c r="B22" s="4" t="s">
        <v>33</v>
      </c>
      <c r="C22" s="20">
        <v>56</v>
      </c>
      <c r="D22" s="20">
        <v>31</v>
      </c>
      <c r="E22" s="20">
        <v>0</v>
      </c>
      <c r="F22" s="20">
        <v>87</v>
      </c>
      <c r="G22" s="20">
        <v>2398</v>
      </c>
      <c r="H22" s="20">
        <v>8</v>
      </c>
      <c r="I22" s="20">
        <v>2406</v>
      </c>
    </row>
    <row r="23" spans="2:9" ht="20.100000000000001" customHeight="1" thickBot="1" x14ac:dyDescent="0.25">
      <c r="B23" s="4" t="s">
        <v>34</v>
      </c>
      <c r="C23" s="20">
        <v>178</v>
      </c>
      <c r="D23" s="20">
        <v>138</v>
      </c>
      <c r="E23" s="20">
        <v>22</v>
      </c>
      <c r="F23" s="20">
        <v>338</v>
      </c>
      <c r="G23" s="20">
        <v>9067</v>
      </c>
      <c r="H23" s="20">
        <v>40</v>
      </c>
      <c r="I23" s="20">
        <v>9107</v>
      </c>
    </row>
    <row r="24" spans="2:9" ht="20.100000000000001" customHeight="1" thickBot="1" x14ac:dyDescent="0.25">
      <c r="B24" s="4" t="s">
        <v>35</v>
      </c>
      <c r="C24" s="20">
        <v>1</v>
      </c>
      <c r="D24" s="20">
        <v>5</v>
      </c>
      <c r="E24" s="20">
        <v>4</v>
      </c>
      <c r="F24" s="20">
        <v>10</v>
      </c>
      <c r="G24" s="20">
        <v>2115</v>
      </c>
      <c r="H24" s="20">
        <v>17</v>
      </c>
      <c r="I24" s="20">
        <v>2132</v>
      </c>
    </row>
    <row r="25" spans="2:9" ht="20.100000000000001" customHeight="1" thickBot="1" x14ac:dyDescent="0.25">
      <c r="B25" s="4" t="s">
        <v>36</v>
      </c>
      <c r="C25" s="20">
        <v>11</v>
      </c>
      <c r="D25" s="20">
        <v>10</v>
      </c>
      <c r="E25" s="20">
        <v>39</v>
      </c>
      <c r="F25" s="20">
        <v>60</v>
      </c>
      <c r="G25" s="20">
        <v>487</v>
      </c>
      <c r="H25" s="20">
        <v>2</v>
      </c>
      <c r="I25" s="20">
        <v>489</v>
      </c>
    </row>
    <row r="26" spans="2:9" ht="20.100000000000001" customHeight="1" thickBot="1" x14ac:dyDescent="0.25">
      <c r="B26" s="5" t="s">
        <v>37</v>
      </c>
      <c r="C26" s="20">
        <v>10</v>
      </c>
      <c r="D26" s="20">
        <v>33</v>
      </c>
      <c r="E26" s="20">
        <v>1</v>
      </c>
      <c r="F26" s="20">
        <v>44</v>
      </c>
      <c r="G26" s="20">
        <v>1589</v>
      </c>
      <c r="H26" s="20">
        <v>93</v>
      </c>
      <c r="I26" s="20">
        <v>1682</v>
      </c>
    </row>
    <row r="27" spans="2:9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149</v>
      </c>
      <c r="H27" s="21">
        <v>1</v>
      </c>
      <c r="I27" s="21">
        <v>150</v>
      </c>
    </row>
    <row r="28" spans="2:9" ht="20.100000000000001" customHeight="1" thickBot="1" x14ac:dyDescent="0.25">
      <c r="B28" s="7" t="s">
        <v>39</v>
      </c>
      <c r="C28" s="9">
        <f>SUM(C11:C27)</f>
        <v>1269</v>
      </c>
      <c r="D28" s="9">
        <f t="shared" ref="D28:I28" si="0">SUM(D11:D27)</f>
        <v>1299</v>
      </c>
      <c r="E28" s="9">
        <f t="shared" si="0"/>
        <v>810</v>
      </c>
      <c r="F28" s="9">
        <f t="shared" si="0"/>
        <v>3378</v>
      </c>
      <c r="G28" s="9">
        <f t="shared" si="0"/>
        <v>50599</v>
      </c>
      <c r="H28" s="9">
        <f t="shared" si="0"/>
        <v>738</v>
      </c>
      <c r="I28" s="9">
        <f t="shared" si="0"/>
        <v>51337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3" t="s">
        <v>213</v>
      </c>
      <c r="D9" s="104"/>
      <c r="E9" s="104"/>
      <c r="F9" s="104"/>
      <c r="G9" s="104"/>
      <c r="H9" s="105"/>
    </row>
    <row r="10" spans="2:8" ht="41.25" customHeight="1" x14ac:dyDescent="0.2">
      <c r="B10" s="51"/>
      <c r="C10" s="89" t="s">
        <v>214</v>
      </c>
      <c r="D10" s="89"/>
      <c r="E10" s="89" t="s">
        <v>215</v>
      </c>
      <c r="F10" s="89"/>
      <c r="G10" s="89" t="s">
        <v>216</v>
      </c>
      <c r="H10" s="89" t="s">
        <v>75</v>
      </c>
    </row>
    <row r="11" spans="2:8" ht="41.25" customHeight="1" x14ac:dyDescent="0.2">
      <c r="B11" s="51"/>
      <c r="C11" s="16" t="s">
        <v>217</v>
      </c>
      <c r="D11" s="16" t="s">
        <v>218</v>
      </c>
      <c r="E11" s="16" t="s">
        <v>219</v>
      </c>
      <c r="F11" s="16" t="s">
        <v>220</v>
      </c>
      <c r="G11" s="89"/>
      <c r="H11" s="89"/>
    </row>
    <row r="12" spans="2:8" ht="20.100000000000001" customHeight="1" thickBot="1" x14ac:dyDescent="0.25">
      <c r="B12" s="3" t="s">
        <v>22</v>
      </c>
      <c r="C12" s="56">
        <f t="shared" ref="C12:C29" si="0">+C37/K37</f>
        <v>1.8794274974700015E-2</v>
      </c>
      <c r="D12" s="56">
        <f t="shared" ref="D12:D29" si="1">+D37/K37</f>
        <v>0.13510192279890126</v>
      </c>
      <c r="E12" s="56">
        <f t="shared" ref="E12:E29" si="2">+E37/K37</f>
        <v>2.4396414630620211E-2</v>
      </c>
      <c r="F12" s="56">
        <f t="shared" ref="F12:F29" si="3">+F37/K37</f>
        <v>0.37140378776926414</v>
      </c>
      <c r="G12" s="56">
        <f t="shared" ref="G12:G29" si="4">+G37/K37</f>
        <v>0.19885788636692209</v>
      </c>
      <c r="H12" s="56">
        <f>1-C12-D12-E12-F12-G12</f>
        <v>0.25144571345959221</v>
      </c>
    </row>
    <row r="13" spans="2:8" ht="20.100000000000001" customHeight="1" thickBot="1" x14ac:dyDescent="0.25">
      <c r="B13" s="4" t="s">
        <v>23</v>
      </c>
      <c r="C13" s="56">
        <f t="shared" si="0"/>
        <v>1.9408208717785556E-2</v>
      </c>
      <c r="D13" s="56">
        <f t="shared" si="1"/>
        <v>0.15335666560610881</v>
      </c>
      <c r="E13" s="56">
        <f t="shared" si="2"/>
        <v>2.5135221126312439E-2</v>
      </c>
      <c r="F13" s="56">
        <f t="shared" si="3"/>
        <v>0.33789373210308621</v>
      </c>
      <c r="G13" s="56">
        <f t="shared" si="4"/>
        <v>0.12853961183582566</v>
      </c>
      <c r="H13" s="56">
        <f t="shared" ref="H13:H29" si="5">1-C13-D13-E13-F13-G13</f>
        <v>0.33566656061088129</v>
      </c>
    </row>
    <row r="14" spans="2:8" ht="20.100000000000001" customHeight="1" thickBot="1" x14ac:dyDescent="0.25">
      <c r="B14" s="4" t="s">
        <v>24</v>
      </c>
      <c r="C14" s="56">
        <f t="shared" si="0"/>
        <v>1.4473089099954772E-2</v>
      </c>
      <c r="D14" s="56">
        <f t="shared" si="1"/>
        <v>0.15015829941203077</v>
      </c>
      <c r="E14" s="56">
        <f t="shared" si="2"/>
        <v>8.1411126187245584E-3</v>
      </c>
      <c r="F14" s="56">
        <f t="shared" si="3"/>
        <v>0.35232926277702398</v>
      </c>
      <c r="G14" s="56">
        <f t="shared" si="4"/>
        <v>0.18724559023066487</v>
      </c>
      <c r="H14" s="56">
        <f t="shared" si="5"/>
        <v>0.28765264586160111</v>
      </c>
    </row>
    <row r="15" spans="2:8" ht="20.100000000000001" customHeight="1" thickBot="1" x14ac:dyDescent="0.25">
      <c r="B15" s="4" t="s">
        <v>25</v>
      </c>
      <c r="C15" s="56">
        <f t="shared" si="0"/>
        <v>9.9009900990099011E-3</v>
      </c>
      <c r="D15" s="56">
        <f t="shared" si="1"/>
        <v>0.14297029702970296</v>
      </c>
      <c r="E15" s="56">
        <f t="shared" si="2"/>
        <v>1.0297029702970298E-2</v>
      </c>
      <c r="F15" s="56">
        <f t="shared" si="3"/>
        <v>0.46455445544554458</v>
      </c>
      <c r="G15" s="56">
        <f t="shared" si="4"/>
        <v>0.12495049504950495</v>
      </c>
      <c r="H15" s="56">
        <f t="shared" si="5"/>
        <v>0.24732673267326727</v>
      </c>
    </row>
    <row r="16" spans="2:8" ht="20.100000000000001" customHeight="1" thickBot="1" x14ac:dyDescent="0.25">
      <c r="B16" s="4" t="s">
        <v>26</v>
      </c>
      <c r="C16" s="56">
        <f t="shared" si="0"/>
        <v>2.4729923207080569E-2</v>
      </c>
      <c r="D16" s="56">
        <f t="shared" si="1"/>
        <v>0.29376545620200445</v>
      </c>
      <c r="E16" s="56">
        <f t="shared" si="2"/>
        <v>6.8592997527007676E-2</v>
      </c>
      <c r="F16" s="56">
        <f t="shared" si="3"/>
        <v>0.37212026552128075</v>
      </c>
      <c r="G16" s="56">
        <f t="shared" si="4"/>
        <v>8.4992841338019001E-2</v>
      </c>
      <c r="H16" s="56">
        <f t="shared" si="5"/>
        <v>0.15579851620460761</v>
      </c>
    </row>
    <row r="17" spans="2:8" ht="20.100000000000001" customHeight="1" thickBot="1" x14ac:dyDescent="0.25">
      <c r="B17" s="4" t="s">
        <v>27</v>
      </c>
      <c r="C17" s="56">
        <f t="shared" si="0"/>
        <v>1.4246947082767978E-2</v>
      </c>
      <c r="D17" s="56">
        <f t="shared" si="1"/>
        <v>0.13093622795115331</v>
      </c>
      <c r="E17" s="56">
        <f t="shared" si="2"/>
        <v>3.5278154681139755E-2</v>
      </c>
      <c r="F17" s="56">
        <f t="shared" si="3"/>
        <v>0.44843962008141114</v>
      </c>
      <c r="G17" s="56">
        <f t="shared" si="4"/>
        <v>0.22048846675712347</v>
      </c>
      <c r="H17" s="56">
        <f t="shared" si="5"/>
        <v>0.15061058344640438</v>
      </c>
    </row>
    <row r="18" spans="2:8" ht="20.100000000000001" customHeight="1" thickBot="1" x14ac:dyDescent="0.25">
      <c r="B18" s="4" t="s">
        <v>28</v>
      </c>
      <c r="C18" s="56">
        <f t="shared" si="0"/>
        <v>1.8496276723516693E-2</v>
      </c>
      <c r="D18" s="56">
        <f t="shared" si="1"/>
        <v>9.7045399951957725E-2</v>
      </c>
      <c r="E18" s="56">
        <f t="shared" si="2"/>
        <v>2.954600048042277E-2</v>
      </c>
      <c r="F18" s="56">
        <f t="shared" si="3"/>
        <v>0.42781647850108095</v>
      </c>
      <c r="G18" s="56">
        <f t="shared" si="4"/>
        <v>0.30050444391064135</v>
      </c>
      <c r="H18" s="56">
        <f t="shared" si="5"/>
        <v>0.12659140043238049</v>
      </c>
    </row>
    <row r="19" spans="2:8" ht="20.100000000000001" customHeight="1" thickBot="1" x14ac:dyDescent="0.25">
      <c r="B19" s="4" t="s">
        <v>29</v>
      </c>
      <c r="C19" s="56">
        <f t="shared" si="0"/>
        <v>1.7108639863130881E-2</v>
      </c>
      <c r="D19" s="56">
        <f t="shared" si="1"/>
        <v>0.12745936698032506</v>
      </c>
      <c r="E19" s="56">
        <f t="shared" si="2"/>
        <v>1.7108639863130881E-2</v>
      </c>
      <c r="F19" s="56">
        <f t="shared" si="3"/>
        <v>0.46321642429426862</v>
      </c>
      <c r="G19" s="56">
        <f t="shared" si="4"/>
        <v>0.20102651839178784</v>
      </c>
      <c r="H19" s="56">
        <f t="shared" si="5"/>
        <v>0.17408041060735688</v>
      </c>
    </row>
    <row r="20" spans="2:8" ht="20.100000000000001" customHeight="1" thickBot="1" x14ac:dyDescent="0.25">
      <c r="B20" s="4" t="s">
        <v>30</v>
      </c>
      <c r="C20" s="56">
        <f t="shared" si="0"/>
        <v>1.3186300250889784E-2</v>
      </c>
      <c r="D20" s="56">
        <f t="shared" si="1"/>
        <v>6.7740241554349725E-2</v>
      </c>
      <c r="E20" s="56">
        <f t="shared" si="2"/>
        <v>2.2405041134255208E-2</v>
      </c>
      <c r="F20" s="56">
        <f t="shared" si="3"/>
        <v>0.40556625240679151</v>
      </c>
      <c r="G20" s="56">
        <f t="shared" si="4"/>
        <v>0.31641285956006771</v>
      </c>
      <c r="H20" s="56">
        <f t="shared" si="5"/>
        <v>0.17468930509364605</v>
      </c>
    </row>
    <row r="21" spans="2:8" ht="20.100000000000001" customHeight="1" thickBot="1" x14ac:dyDescent="0.25">
      <c r="B21" s="4" t="s">
        <v>31</v>
      </c>
      <c r="C21" s="56">
        <f t="shared" si="0"/>
        <v>1.9965833867179157E-2</v>
      </c>
      <c r="D21" s="56">
        <f t="shared" si="1"/>
        <v>0.13992099081785181</v>
      </c>
      <c r="E21" s="56">
        <f t="shared" si="2"/>
        <v>4.009182148195601E-2</v>
      </c>
      <c r="F21" s="56">
        <f t="shared" si="3"/>
        <v>0.30701473414477898</v>
      </c>
      <c r="G21" s="56">
        <f t="shared" si="4"/>
        <v>0.21076233183856502</v>
      </c>
      <c r="H21" s="56">
        <f t="shared" si="5"/>
        <v>0.28224428784966898</v>
      </c>
    </row>
    <row r="22" spans="2:8" ht="20.100000000000001" customHeight="1" thickBot="1" x14ac:dyDescent="0.25">
      <c r="B22" s="4" t="s">
        <v>32</v>
      </c>
      <c r="C22" s="56">
        <f t="shared" si="0"/>
        <v>1.5247108307045216E-2</v>
      </c>
      <c r="D22" s="56">
        <f t="shared" si="1"/>
        <v>0.22397476340694006</v>
      </c>
      <c r="E22" s="56">
        <f t="shared" si="2"/>
        <v>5.152471083070452E-2</v>
      </c>
      <c r="F22" s="56">
        <f t="shared" si="3"/>
        <v>0.38853838065194535</v>
      </c>
      <c r="G22" s="56">
        <f t="shared" si="4"/>
        <v>0.19085173501577288</v>
      </c>
      <c r="H22" s="56">
        <f t="shared" si="5"/>
        <v>0.12986330178759189</v>
      </c>
    </row>
    <row r="23" spans="2:8" ht="20.100000000000001" customHeight="1" thickBot="1" x14ac:dyDescent="0.25">
      <c r="B23" s="4" t="s">
        <v>33</v>
      </c>
      <c r="C23" s="56">
        <f t="shared" si="0"/>
        <v>2.3127302496930003E-2</v>
      </c>
      <c r="D23" s="56">
        <f t="shared" si="1"/>
        <v>0.12975849365534178</v>
      </c>
      <c r="E23" s="56">
        <f t="shared" si="2"/>
        <v>1.7805976258698321E-2</v>
      </c>
      <c r="F23" s="56">
        <f t="shared" si="3"/>
        <v>0.49242734343020877</v>
      </c>
      <c r="G23" s="56">
        <f t="shared" si="4"/>
        <v>0.20364306180925093</v>
      </c>
      <c r="H23" s="56">
        <f t="shared" si="5"/>
        <v>0.1332378223495703</v>
      </c>
    </row>
    <row r="24" spans="2:8" ht="20.100000000000001" customHeight="1" thickBot="1" x14ac:dyDescent="0.25">
      <c r="B24" s="4" t="s">
        <v>34</v>
      </c>
      <c r="C24" s="56">
        <f t="shared" si="0"/>
        <v>1.2939368400178473E-2</v>
      </c>
      <c r="D24" s="56">
        <f t="shared" si="1"/>
        <v>3.6934212483268059E-2</v>
      </c>
      <c r="E24" s="56">
        <f t="shared" si="2"/>
        <v>1.6756729958851815E-2</v>
      </c>
      <c r="F24" s="56">
        <f t="shared" si="3"/>
        <v>0.45148976253036538</v>
      </c>
      <c r="G24" s="56">
        <f t="shared" si="4"/>
        <v>0.23751921074810373</v>
      </c>
      <c r="H24" s="56">
        <f t="shared" si="5"/>
        <v>0.24436071587923258</v>
      </c>
    </row>
    <row r="25" spans="2:8" ht="20.100000000000001" customHeight="1" thickBot="1" x14ac:dyDescent="0.25">
      <c r="B25" s="4" t="s">
        <v>35</v>
      </c>
      <c r="C25" s="56">
        <f t="shared" si="0"/>
        <v>5.6321615847737426E-3</v>
      </c>
      <c r="D25" s="56">
        <f t="shared" si="1"/>
        <v>0.18450184501845018</v>
      </c>
      <c r="E25" s="56">
        <f t="shared" si="2"/>
        <v>1.9421246844047388E-3</v>
      </c>
      <c r="F25" s="56">
        <f t="shared" si="3"/>
        <v>0.41406098271509029</v>
      </c>
      <c r="G25" s="56">
        <f t="shared" si="4"/>
        <v>0.1643037483006409</v>
      </c>
      <c r="H25" s="56">
        <f t="shared" si="5"/>
        <v>0.22955913769664013</v>
      </c>
    </row>
    <row r="26" spans="2:8" ht="20.100000000000001" customHeight="1" thickBot="1" x14ac:dyDescent="0.25">
      <c r="B26" s="4" t="s">
        <v>36</v>
      </c>
      <c r="C26" s="56">
        <f t="shared" si="0"/>
        <v>8.6673889490790895E-3</v>
      </c>
      <c r="D26" s="56">
        <f t="shared" si="1"/>
        <v>9.2091007583965337E-2</v>
      </c>
      <c r="E26" s="56">
        <f t="shared" si="2"/>
        <v>3.2502708559046585E-2</v>
      </c>
      <c r="F26" s="56">
        <f t="shared" si="3"/>
        <v>0.2648970747562297</v>
      </c>
      <c r="G26" s="56">
        <f t="shared" si="4"/>
        <v>0.18364030335861323</v>
      </c>
      <c r="H26" s="56">
        <f t="shared" si="5"/>
        <v>0.41820151679306605</v>
      </c>
    </row>
    <row r="27" spans="2:8" ht="20.100000000000001" customHeight="1" thickBot="1" x14ac:dyDescent="0.25">
      <c r="B27" s="5" t="s">
        <v>37</v>
      </c>
      <c r="C27" s="56">
        <f t="shared" si="0"/>
        <v>1.1484290357529793E-2</v>
      </c>
      <c r="D27" s="56">
        <f t="shared" si="1"/>
        <v>0.18916576381365113</v>
      </c>
      <c r="E27" s="56">
        <f t="shared" si="2"/>
        <v>9.5341278439869982E-3</v>
      </c>
      <c r="F27" s="56">
        <f t="shared" si="3"/>
        <v>0.36446370530877575</v>
      </c>
      <c r="G27" s="56">
        <f t="shared" si="4"/>
        <v>0.24052004333694474</v>
      </c>
      <c r="H27" s="56">
        <f t="shared" si="5"/>
        <v>0.18483206933911153</v>
      </c>
    </row>
    <row r="28" spans="2:8" ht="20.100000000000001" customHeight="1" thickBot="1" x14ac:dyDescent="0.25">
      <c r="B28" s="6" t="s">
        <v>38</v>
      </c>
      <c r="C28" s="56">
        <f t="shared" si="0"/>
        <v>1.4814814814814815E-2</v>
      </c>
      <c r="D28" s="56">
        <f t="shared" si="1"/>
        <v>0.18148148148148149</v>
      </c>
      <c r="E28" s="56">
        <f t="shared" si="2"/>
        <v>0</v>
      </c>
      <c r="F28" s="56">
        <f t="shared" si="3"/>
        <v>0.27777777777777779</v>
      </c>
      <c r="G28" s="56">
        <f t="shared" si="4"/>
        <v>0.21481481481481482</v>
      </c>
      <c r="H28" s="56">
        <f t="shared" si="5"/>
        <v>0.31111111111111112</v>
      </c>
    </row>
    <row r="29" spans="2:8" ht="20.100000000000001" customHeight="1" thickBot="1" x14ac:dyDescent="0.25">
      <c r="B29" s="7" t="s">
        <v>39</v>
      </c>
      <c r="C29" s="57">
        <f t="shared" si="0"/>
        <v>1.6329894389841889E-2</v>
      </c>
      <c r="D29" s="57">
        <f t="shared" si="1"/>
        <v>0.12516024662719002</v>
      </c>
      <c r="E29" s="57">
        <f t="shared" si="2"/>
        <v>2.5776814602283132E-2</v>
      </c>
      <c r="F29" s="57">
        <f t="shared" si="3"/>
        <v>0.39174195714547344</v>
      </c>
      <c r="G29" s="57">
        <f t="shared" si="4"/>
        <v>0.21405133996703499</v>
      </c>
      <c r="H29" s="57">
        <f t="shared" si="5"/>
        <v>0.22693974726817653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6" t="s">
        <v>221</v>
      </c>
      <c r="D34" s="107"/>
      <c r="E34" s="107"/>
      <c r="F34" s="107"/>
      <c r="G34" s="107"/>
      <c r="H34" s="52"/>
    </row>
    <row r="35" spans="2:11" ht="41.25" customHeight="1" x14ac:dyDescent="0.2">
      <c r="B35" s="51"/>
      <c r="C35" s="89" t="s">
        <v>214</v>
      </c>
      <c r="D35" s="89"/>
      <c r="E35" s="89" t="s">
        <v>215</v>
      </c>
      <c r="F35" s="89"/>
      <c r="G35" s="89" t="s">
        <v>216</v>
      </c>
      <c r="H35" s="108"/>
    </row>
    <row r="36" spans="2:11" ht="41.25" customHeight="1" thickBot="1" x14ac:dyDescent="0.25">
      <c r="B36" s="51"/>
      <c r="C36" s="16" t="s">
        <v>217</v>
      </c>
      <c r="D36" s="16" t="s">
        <v>218</v>
      </c>
      <c r="E36" s="16" t="s">
        <v>219</v>
      </c>
      <c r="F36" s="16" t="s">
        <v>220</v>
      </c>
      <c r="G36" s="89"/>
      <c r="H36" s="108"/>
      <c r="I36" s="16" t="s">
        <v>222</v>
      </c>
      <c r="J36" s="16" t="s">
        <v>223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520</v>
      </c>
      <c r="D37" s="19">
        <v>3738</v>
      </c>
      <c r="E37" s="19">
        <v>675</v>
      </c>
      <c r="F37" s="19">
        <v>10276</v>
      </c>
      <c r="G37" s="19">
        <v>5502</v>
      </c>
      <c r="H37" s="53"/>
      <c r="I37" s="33">
        <v>22179</v>
      </c>
      <c r="J37" s="33">
        <v>13</v>
      </c>
      <c r="K37" s="33">
        <f>I37-J37+G37</f>
        <v>27668</v>
      </c>
    </row>
    <row r="38" spans="2:11" ht="20.100000000000001" customHeight="1" thickBot="1" x14ac:dyDescent="0.25">
      <c r="B38" s="4" t="s">
        <v>23</v>
      </c>
      <c r="C38" s="19">
        <v>61</v>
      </c>
      <c r="D38" s="19">
        <v>482</v>
      </c>
      <c r="E38" s="19">
        <v>79</v>
      </c>
      <c r="F38" s="19">
        <v>1062</v>
      </c>
      <c r="G38" s="19">
        <v>404</v>
      </c>
      <c r="H38" s="53"/>
      <c r="I38" s="33">
        <v>2740</v>
      </c>
      <c r="J38" s="33">
        <v>1</v>
      </c>
      <c r="K38" s="33">
        <f t="shared" ref="K38:K54" si="6">I38-J38+G38</f>
        <v>3143</v>
      </c>
    </row>
    <row r="39" spans="2:11" ht="20.100000000000001" customHeight="1" thickBot="1" x14ac:dyDescent="0.25">
      <c r="B39" s="4" t="s">
        <v>24</v>
      </c>
      <c r="C39" s="19">
        <v>32</v>
      </c>
      <c r="D39" s="19">
        <v>332</v>
      </c>
      <c r="E39" s="19">
        <v>18</v>
      </c>
      <c r="F39" s="19">
        <v>779</v>
      </c>
      <c r="G39" s="19">
        <v>414</v>
      </c>
      <c r="H39" s="53"/>
      <c r="I39" s="33">
        <v>1798</v>
      </c>
      <c r="J39" s="33">
        <v>1</v>
      </c>
      <c r="K39" s="33">
        <f t="shared" si="6"/>
        <v>2211</v>
      </c>
    </row>
    <row r="40" spans="2:11" ht="20.100000000000001" customHeight="1" thickBot="1" x14ac:dyDescent="0.25">
      <c r="B40" s="4" t="s">
        <v>25</v>
      </c>
      <c r="C40" s="19">
        <v>50</v>
      </c>
      <c r="D40" s="19">
        <v>722</v>
      </c>
      <c r="E40" s="19">
        <v>52</v>
      </c>
      <c r="F40" s="19">
        <v>2346</v>
      </c>
      <c r="G40" s="19">
        <v>631</v>
      </c>
      <c r="H40" s="53"/>
      <c r="I40" s="33">
        <v>4419</v>
      </c>
      <c r="J40" s="33">
        <v>0</v>
      </c>
      <c r="K40" s="33">
        <f t="shared" si="6"/>
        <v>5050</v>
      </c>
    </row>
    <row r="41" spans="2:11" ht="20.100000000000001" customHeight="1" thickBot="1" x14ac:dyDescent="0.25">
      <c r="B41" s="4" t="s">
        <v>26</v>
      </c>
      <c r="C41" s="19">
        <v>190</v>
      </c>
      <c r="D41" s="19">
        <v>2257</v>
      </c>
      <c r="E41" s="19">
        <v>527</v>
      </c>
      <c r="F41" s="19">
        <v>2859</v>
      </c>
      <c r="G41" s="19">
        <v>653</v>
      </c>
      <c r="H41" s="53"/>
      <c r="I41" s="33">
        <v>7031</v>
      </c>
      <c r="J41" s="33">
        <v>1</v>
      </c>
      <c r="K41" s="33">
        <f t="shared" si="6"/>
        <v>7683</v>
      </c>
    </row>
    <row r="42" spans="2:11" ht="20.100000000000001" customHeight="1" thickBot="1" x14ac:dyDescent="0.25">
      <c r="B42" s="4" t="s">
        <v>27</v>
      </c>
      <c r="C42" s="19">
        <v>21</v>
      </c>
      <c r="D42" s="19">
        <v>193</v>
      </c>
      <c r="E42" s="19">
        <v>52</v>
      </c>
      <c r="F42" s="19">
        <v>661</v>
      </c>
      <c r="G42" s="19">
        <v>325</v>
      </c>
      <c r="H42" s="53"/>
      <c r="I42" s="33">
        <v>1149</v>
      </c>
      <c r="J42" s="33">
        <v>0</v>
      </c>
      <c r="K42" s="33">
        <f t="shared" si="6"/>
        <v>1474</v>
      </c>
    </row>
    <row r="43" spans="2:11" ht="20.100000000000001" customHeight="1" thickBot="1" x14ac:dyDescent="0.25">
      <c r="B43" s="4" t="s">
        <v>28</v>
      </c>
      <c r="C43" s="19">
        <v>77</v>
      </c>
      <c r="D43" s="19">
        <v>404</v>
      </c>
      <c r="E43" s="19">
        <v>123</v>
      </c>
      <c r="F43" s="19">
        <v>1781</v>
      </c>
      <c r="G43" s="19">
        <v>1251</v>
      </c>
      <c r="H43" s="53"/>
      <c r="I43" s="33">
        <v>2912</v>
      </c>
      <c r="J43" s="33">
        <v>0</v>
      </c>
      <c r="K43" s="33">
        <f t="shared" si="6"/>
        <v>4163</v>
      </c>
    </row>
    <row r="44" spans="2:11" ht="20.100000000000001" customHeight="1" thickBot="1" x14ac:dyDescent="0.25">
      <c r="B44" s="4" t="s">
        <v>29</v>
      </c>
      <c r="C44" s="19">
        <v>80</v>
      </c>
      <c r="D44" s="19">
        <v>596</v>
      </c>
      <c r="E44" s="19">
        <v>80</v>
      </c>
      <c r="F44" s="19">
        <v>2166</v>
      </c>
      <c r="G44" s="19">
        <v>940</v>
      </c>
      <c r="H44" s="53"/>
      <c r="I44" s="33">
        <v>3743</v>
      </c>
      <c r="J44" s="33">
        <v>7</v>
      </c>
      <c r="K44" s="33">
        <f t="shared" si="6"/>
        <v>4676</v>
      </c>
    </row>
    <row r="45" spans="2:11" ht="20.100000000000001" customHeight="1" thickBot="1" x14ac:dyDescent="0.25">
      <c r="B45" s="4" t="s">
        <v>30</v>
      </c>
      <c r="C45" s="19">
        <v>226</v>
      </c>
      <c r="D45" s="19">
        <v>1161</v>
      </c>
      <c r="E45" s="19">
        <v>384</v>
      </c>
      <c r="F45" s="19">
        <v>6951</v>
      </c>
      <c r="G45" s="19">
        <v>5423</v>
      </c>
      <c r="H45" s="53"/>
      <c r="I45" s="33">
        <v>11735</v>
      </c>
      <c r="J45" s="33">
        <v>19</v>
      </c>
      <c r="K45" s="33">
        <f t="shared" si="6"/>
        <v>17139</v>
      </c>
    </row>
    <row r="46" spans="2:11" ht="20.100000000000001" customHeight="1" thickBot="1" x14ac:dyDescent="0.25">
      <c r="B46" s="4" t="s">
        <v>31</v>
      </c>
      <c r="C46" s="19">
        <v>374</v>
      </c>
      <c r="D46" s="19">
        <v>2621</v>
      </c>
      <c r="E46" s="19">
        <v>751</v>
      </c>
      <c r="F46" s="19">
        <v>5751</v>
      </c>
      <c r="G46" s="19">
        <v>3948</v>
      </c>
      <c r="H46" s="53"/>
      <c r="I46" s="33">
        <v>14784</v>
      </c>
      <c r="J46" s="33">
        <v>0</v>
      </c>
      <c r="K46" s="33">
        <f t="shared" si="6"/>
        <v>18732</v>
      </c>
    </row>
    <row r="47" spans="2:11" ht="20.100000000000001" customHeight="1" thickBot="1" x14ac:dyDescent="0.25">
      <c r="B47" s="4" t="s">
        <v>32</v>
      </c>
      <c r="C47" s="19">
        <v>29</v>
      </c>
      <c r="D47" s="19">
        <v>426</v>
      </c>
      <c r="E47" s="19">
        <v>98</v>
      </c>
      <c r="F47" s="19">
        <v>739</v>
      </c>
      <c r="G47" s="19">
        <v>363</v>
      </c>
      <c r="H47" s="53"/>
      <c r="I47" s="33">
        <v>1539</v>
      </c>
      <c r="J47" s="33">
        <v>0</v>
      </c>
      <c r="K47" s="33">
        <f t="shared" si="6"/>
        <v>1902</v>
      </c>
    </row>
    <row r="48" spans="2:11" ht="20.100000000000001" customHeight="1" thickBot="1" x14ac:dyDescent="0.25">
      <c r="B48" s="4" t="s">
        <v>33</v>
      </c>
      <c r="C48" s="19">
        <v>113</v>
      </c>
      <c r="D48" s="19">
        <v>634</v>
      </c>
      <c r="E48" s="19">
        <v>87</v>
      </c>
      <c r="F48" s="19">
        <v>2406</v>
      </c>
      <c r="G48" s="19">
        <v>995</v>
      </c>
      <c r="H48" s="53"/>
      <c r="I48" s="33">
        <v>3892</v>
      </c>
      <c r="J48" s="33">
        <v>1</v>
      </c>
      <c r="K48" s="33">
        <f t="shared" si="6"/>
        <v>4886</v>
      </c>
    </row>
    <row r="49" spans="2:11" ht="20.100000000000001" customHeight="1" thickBot="1" x14ac:dyDescent="0.25">
      <c r="B49" s="4" t="s">
        <v>34</v>
      </c>
      <c r="C49" s="19">
        <v>261</v>
      </c>
      <c r="D49" s="19">
        <v>745</v>
      </c>
      <c r="E49" s="19">
        <v>338</v>
      </c>
      <c r="F49" s="19">
        <v>9107</v>
      </c>
      <c r="G49" s="19">
        <v>4791</v>
      </c>
      <c r="H49" s="53"/>
      <c r="I49" s="33">
        <v>15399</v>
      </c>
      <c r="J49" s="33">
        <v>19</v>
      </c>
      <c r="K49" s="33">
        <f t="shared" si="6"/>
        <v>20171</v>
      </c>
    </row>
    <row r="50" spans="2:11" ht="20.100000000000001" customHeight="1" thickBot="1" x14ac:dyDescent="0.25">
      <c r="B50" s="4" t="s">
        <v>35</v>
      </c>
      <c r="C50" s="19">
        <v>29</v>
      </c>
      <c r="D50" s="19">
        <v>950</v>
      </c>
      <c r="E50" s="19">
        <v>10</v>
      </c>
      <c r="F50" s="19">
        <v>2132</v>
      </c>
      <c r="G50" s="19">
        <v>846</v>
      </c>
      <c r="H50" s="53"/>
      <c r="I50" s="33">
        <v>4307</v>
      </c>
      <c r="J50" s="33">
        <v>4</v>
      </c>
      <c r="K50" s="33">
        <f t="shared" si="6"/>
        <v>5149</v>
      </c>
    </row>
    <row r="51" spans="2:11" ht="20.100000000000001" customHeight="1" thickBot="1" x14ac:dyDescent="0.25">
      <c r="B51" s="4" t="s">
        <v>36</v>
      </c>
      <c r="C51" s="19">
        <v>16</v>
      </c>
      <c r="D51" s="19">
        <v>170</v>
      </c>
      <c r="E51" s="19">
        <v>60</v>
      </c>
      <c r="F51" s="19">
        <v>489</v>
      </c>
      <c r="G51" s="19">
        <v>339</v>
      </c>
      <c r="H51" s="53"/>
      <c r="I51" s="33">
        <v>1507</v>
      </c>
      <c r="J51" s="33">
        <v>0</v>
      </c>
      <c r="K51" s="33">
        <f t="shared" si="6"/>
        <v>1846</v>
      </c>
    </row>
    <row r="52" spans="2:11" ht="20.100000000000001" customHeight="1" thickBot="1" x14ac:dyDescent="0.25">
      <c r="B52" s="5" t="s">
        <v>37</v>
      </c>
      <c r="C52" s="19">
        <v>53</v>
      </c>
      <c r="D52" s="19">
        <v>873</v>
      </c>
      <c r="E52" s="19">
        <v>44</v>
      </c>
      <c r="F52" s="19">
        <v>1682</v>
      </c>
      <c r="G52" s="19">
        <v>1110</v>
      </c>
      <c r="H52" s="53"/>
      <c r="I52" s="33">
        <v>3506</v>
      </c>
      <c r="J52" s="33">
        <v>1</v>
      </c>
      <c r="K52" s="33">
        <f t="shared" si="6"/>
        <v>4615</v>
      </c>
    </row>
    <row r="53" spans="2:11" ht="20.100000000000001" customHeight="1" thickBot="1" x14ac:dyDescent="0.25">
      <c r="B53" s="6" t="s">
        <v>38</v>
      </c>
      <c r="C53" s="19">
        <v>8</v>
      </c>
      <c r="D53" s="19">
        <v>98</v>
      </c>
      <c r="E53" s="19">
        <v>0</v>
      </c>
      <c r="F53" s="19">
        <v>150</v>
      </c>
      <c r="G53" s="19">
        <v>116</v>
      </c>
      <c r="H53" s="53"/>
      <c r="I53" s="33">
        <v>424</v>
      </c>
      <c r="J53" s="33">
        <v>0</v>
      </c>
      <c r="K53" s="33">
        <f t="shared" si="6"/>
        <v>540</v>
      </c>
    </row>
    <row r="54" spans="2:11" ht="20.100000000000001" customHeight="1" thickBot="1" x14ac:dyDescent="0.25">
      <c r="B54" s="7" t="s">
        <v>39</v>
      </c>
      <c r="C54" s="9">
        <f>SUM(C37:C53)</f>
        <v>2140</v>
      </c>
      <c r="D54" s="9">
        <f>SUM(D37:D53)</f>
        <v>16402</v>
      </c>
      <c r="E54" s="9">
        <f>SUM(E37:E53)</f>
        <v>3378</v>
      </c>
      <c r="F54" s="9">
        <f>SUM(F37:F53)</f>
        <v>51337</v>
      </c>
      <c r="G54" s="9">
        <f>SUM(G37:G53)</f>
        <v>28051</v>
      </c>
      <c r="H54" s="15"/>
      <c r="I54" s="9">
        <f>SUM(I37:I53)</f>
        <v>103064</v>
      </c>
      <c r="J54" s="9">
        <f>SUM(J37:J53)</f>
        <v>67</v>
      </c>
      <c r="K54" s="9">
        <f t="shared" si="6"/>
        <v>131048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34:G34"/>
    <mergeCell ref="C35:D35"/>
    <mergeCell ref="E35:F35"/>
    <mergeCell ref="G35:G36"/>
    <mergeCell ref="H35:H36"/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0" t="s">
        <v>68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33649</v>
      </c>
      <c r="D11" s="19">
        <v>13</v>
      </c>
      <c r="E11" s="19">
        <v>0</v>
      </c>
      <c r="F11" s="19">
        <v>0</v>
      </c>
      <c r="G11" s="19">
        <v>16513</v>
      </c>
      <c r="H11" s="19">
        <v>4866</v>
      </c>
      <c r="I11" s="19">
        <v>1380</v>
      </c>
      <c r="J11" s="19">
        <v>1888</v>
      </c>
      <c r="K11" s="19">
        <v>370</v>
      </c>
      <c r="L11" s="19">
        <v>1182</v>
      </c>
      <c r="M11" s="19">
        <v>192</v>
      </c>
      <c r="N11" s="19">
        <v>128</v>
      </c>
      <c r="O11" s="19">
        <v>92</v>
      </c>
      <c r="P11" s="19">
        <v>2065</v>
      </c>
      <c r="Q11" s="19">
        <v>3943</v>
      </c>
      <c r="R11" s="19">
        <v>1017</v>
      </c>
    </row>
    <row r="12" spans="2:18" ht="20.100000000000001" customHeight="1" thickBot="1" x14ac:dyDescent="0.25">
      <c r="B12" s="4" t="s">
        <v>23</v>
      </c>
      <c r="C12" s="20">
        <v>3610</v>
      </c>
      <c r="D12" s="20">
        <v>1</v>
      </c>
      <c r="E12" s="20">
        <v>0</v>
      </c>
      <c r="F12" s="20">
        <v>0</v>
      </c>
      <c r="G12" s="20">
        <v>1642</v>
      </c>
      <c r="H12" s="20">
        <v>898</v>
      </c>
      <c r="I12" s="20">
        <v>37</v>
      </c>
      <c r="J12" s="20">
        <v>153</v>
      </c>
      <c r="K12" s="20">
        <v>21</v>
      </c>
      <c r="L12" s="20">
        <v>37</v>
      </c>
      <c r="M12" s="20">
        <v>61</v>
      </c>
      <c r="N12" s="20">
        <v>74</v>
      </c>
      <c r="O12" s="20">
        <v>25</v>
      </c>
      <c r="P12" s="20">
        <v>311</v>
      </c>
      <c r="Q12" s="20">
        <v>334</v>
      </c>
      <c r="R12" s="20">
        <v>16</v>
      </c>
    </row>
    <row r="13" spans="2:18" ht="20.100000000000001" customHeight="1" thickBot="1" x14ac:dyDescent="0.25">
      <c r="B13" s="4" t="s">
        <v>24</v>
      </c>
      <c r="C13" s="20">
        <v>3261</v>
      </c>
      <c r="D13" s="20">
        <v>0</v>
      </c>
      <c r="E13" s="20">
        <v>0</v>
      </c>
      <c r="F13" s="20">
        <v>0</v>
      </c>
      <c r="G13" s="20">
        <v>1379</v>
      </c>
      <c r="H13" s="20">
        <v>418</v>
      </c>
      <c r="I13" s="20">
        <v>135</v>
      </c>
      <c r="J13" s="20">
        <v>208</v>
      </c>
      <c r="K13" s="20">
        <v>56</v>
      </c>
      <c r="L13" s="20">
        <v>35</v>
      </c>
      <c r="M13" s="20">
        <v>9</v>
      </c>
      <c r="N13" s="20">
        <v>5</v>
      </c>
      <c r="O13" s="20">
        <v>10</v>
      </c>
      <c r="P13" s="20">
        <v>459</v>
      </c>
      <c r="Q13" s="20">
        <v>487</v>
      </c>
      <c r="R13" s="20">
        <v>60</v>
      </c>
    </row>
    <row r="14" spans="2:18" ht="20.100000000000001" customHeight="1" thickBot="1" x14ac:dyDescent="0.25">
      <c r="B14" s="4" t="s">
        <v>25</v>
      </c>
      <c r="C14" s="20">
        <v>6900</v>
      </c>
      <c r="D14" s="20">
        <v>0</v>
      </c>
      <c r="E14" s="20">
        <v>0</v>
      </c>
      <c r="F14" s="20">
        <v>75</v>
      </c>
      <c r="G14" s="20">
        <v>3757</v>
      </c>
      <c r="H14" s="20">
        <v>673</v>
      </c>
      <c r="I14" s="20">
        <v>273</v>
      </c>
      <c r="J14" s="20">
        <v>358</v>
      </c>
      <c r="K14" s="20">
        <v>53</v>
      </c>
      <c r="L14" s="20">
        <v>411</v>
      </c>
      <c r="M14" s="20">
        <v>8</v>
      </c>
      <c r="N14" s="20">
        <v>4</v>
      </c>
      <c r="O14" s="20">
        <v>26</v>
      </c>
      <c r="P14" s="20">
        <v>784</v>
      </c>
      <c r="Q14" s="20">
        <v>465</v>
      </c>
      <c r="R14" s="20">
        <v>13</v>
      </c>
    </row>
    <row r="15" spans="2:18" ht="20.100000000000001" customHeight="1" thickBot="1" x14ac:dyDescent="0.25">
      <c r="B15" s="4" t="s">
        <v>26</v>
      </c>
      <c r="C15" s="20">
        <v>9057</v>
      </c>
      <c r="D15" s="20">
        <v>8</v>
      </c>
      <c r="E15" s="20">
        <v>0</v>
      </c>
      <c r="F15" s="20">
        <v>0</v>
      </c>
      <c r="G15" s="20">
        <v>4864</v>
      </c>
      <c r="H15" s="20">
        <v>1283</v>
      </c>
      <c r="I15" s="20">
        <v>358</v>
      </c>
      <c r="J15" s="20">
        <v>473</v>
      </c>
      <c r="K15" s="20">
        <v>50</v>
      </c>
      <c r="L15" s="20">
        <v>187</v>
      </c>
      <c r="M15" s="20">
        <v>23</v>
      </c>
      <c r="N15" s="20">
        <v>83</v>
      </c>
      <c r="O15" s="20">
        <v>9</v>
      </c>
      <c r="P15" s="20">
        <v>857</v>
      </c>
      <c r="Q15" s="20">
        <v>444</v>
      </c>
      <c r="R15" s="20">
        <v>418</v>
      </c>
    </row>
    <row r="16" spans="2:18" ht="20.100000000000001" customHeight="1" thickBot="1" x14ac:dyDescent="0.25">
      <c r="B16" s="4" t="s">
        <v>27</v>
      </c>
      <c r="C16" s="20">
        <v>1768</v>
      </c>
      <c r="D16" s="20">
        <v>0</v>
      </c>
      <c r="E16" s="20">
        <v>0</v>
      </c>
      <c r="F16" s="20">
        <v>0</v>
      </c>
      <c r="G16" s="20">
        <v>740</v>
      </c>
      <c r="H16" s="20">
        <v>306</v>
      </c>
      <c r="I16" s="20">
        <v>24</v>
      </c>
      <c r="J16" s="20">
        <v>98</v>
      </c>
      <c r="K16" s="20">
        <v>5</v>
      </c>
      <c r="L16" s="20">
        <v>27</v>
      </c>
      <c r="M16" s="20">
        <v>1</v>
      </c>
      <c r="N16" s="20">
        <v>32</v>
      </c>
      <c r="O16" s="20">
        <v>0</v>
      </c>
      <c r="P16" s="20">
        <v>246</v>
      </c>
      <c r="Q16" s="20">
        <v>198</v>
      </c>
      <c r="R16" s="20">
        <v>91</v>
      </c>
    </row>
    <row r="17" spans="2:18" ht="20.100000000000001" customHeight="1" thickBot="1" x14ac:dyDescent="0.25">
      <c r="B17" s="4" t="s">
        <v>28</v>
      </c>
      <c r="C17" s="20">
        <v>5013</v>
      </c>
      <c r="D17" s="20">
        <v>2</v>
      </c>
      <c r="E17" s="20">
        <v>0</v>
      </c>
      <c r="F17" s="20">
        <v>0</v>
      </c>
      <c r="G17" s="20">
        <v>2795</v>
      </c>
      <c r="H17" s="20">
        <v>607</v>
      </c>
      <c r="I17" s="20">
        <v>238</v>
      </c>
      <c r="J17" s="20">
        <v>182</v>
      </c>
      <c r="K17" s="20">
        <v>66</v>
      </c>
      <c r="L17" s="20">
        <v>95</v>
      </c>
      <c r="M17" s="20">
        <v>22</v>
      </c>
      <c r="N17" s="20">
        <v>240</v>
      </c>
      <c r="O17" s="20">
        <v>69</v>
      </c>
      <c r="P17" s="20">
        <v>155</v>
      </c>
      <c r="Q17" s="20">
        <v>481</v>
      </c>
      <c r="R17" s="20">
        <v>61</v>
      </c>
    </row>
    <row r="18" spans="2:18" ht="20.100000000000001" customHeight="1" thickBot="1" x14ac:dyDescent="0.25">
      <c r="B18" s="4" t="s">
        <v>29</v>
      </c>
      <c r="C18" s="20">
        <v>6025</v>
      </c>
      <c r="D18" s="20">
        <v>3</v>
      </c>
      <c r="E18" s="20">
        <v>0</v>
      </c>
      <c r="F18" s="20">
        <v>0</v>
      </c>
      <c r="G18" s="20">
        <v>2597</v>
      </c>
      <c r="H18" s="20">
        <v>1470</v>
      </c>
      <c r="I18" s="20">
        <v>270</v>
      </c>
      <c r="J18" s="20">
        <v>144</v>
      </c>
      <c r="K18" s="20">
        <v>25</v>
      </c>
      <c r="L18" s="20">
        <v>199</v>
      </c>
      <c r="M18" s="20">
        <v>47</v>
      </c>
      <c r="N18" s="20">
        <v>103</v>
      </c>
      <c r="O18" s="20">
        <v>34</v>
      </c>
      <c r="P18" s="20">
        <v>374</v>
      </c>
      <c r="Q18" s="20">
        <v>707</v>
      </c>
      <c r="R18" s="20">
        <v>52</v>
      </c>
    </row>
    <row r="19" spans="2:18" ht="20.100000000000001" customHeight="1" thickBot="1" x14ac:dyDescent="0.25">
      <c r="B19" s="4" t="s">
        <v>30</v>
      </c>
      <c r="C19" s="20">
        <v>25839</v>
      </c>
      <c r="D19" s="20">
        <v>26</v>
      </c>
      <c r="E19" s="20">
        <v>0</v>
      </c>
      <c r="F19" s="20">
        <v>0</v>
      </c>
      <c r="G19" s="20">
        <v>12214</v>
      </c>
      <c r="H19" s="20">
        <v>3675</v>
      </c>
      <c r="I19" s="20">
        <v>1359</v>
      </c>
      <c r="J19" s="20">
        <v>2554</v>
      </c>
      <c r="K19" s="20">
        <v>539</v>
      </c>
      <c r="L19" s="20">
        <v>249</v>
      </c>
      <c r="M19" s="20">
        <v>198</v>
      </c>
      <c r="N19" s="20">
        <v>149</v>
      </c>
      <c r="O19" s="20">
        <v>122</v>
      </c>
      <c r="P19" s="20">
        <v>1260</v>
      </c>
      <c r="Q19" s="20">
        <v>2300</v>
      </c>
      <c r="R19" s="20">
        <v>1194</v>
      </c>
    </row>
    <row r="20" spans="2:18" ht="20.100000000000001" customHeight="1" thickBot="1" x14ac:dyDescent="0.25">
      <c r="B20" s="4" t="s">
        <v>31</v>
      </c>
      <c r="C20" s="20">
        <v>22883</v>
      </c>
      <c r="D20" s="20">
        <v>7</v>
      </c>
      <c r="E20" s="20">
        <v>0</v>
      </c>
      <c r="F20" s="20">
        <v>0</v>
      </c>
      <c r="G20" s="20">
        <v>11532</v>
      </c>
      <c r="H20" s="20">
        <v>3427</v>
      </c>
      <c r="I20" s="20">
        <v>1534</v>
      </c>
      <c r="J20" s="20">
        <v>737</v>
      </c>
      <c r="K20" s="20">
        <v>124</v>
      </c>
      <c r="L20" s="20">
        <v>186</v>
      </c>
      <c r="M20" s="20">
        <v>62</v>
      </c>
      <c r="N20" s="20">
        <v>64</v>
      </c>
      <c r="O20" s="20">
        <v>32</v>
      </c>
      <c r="P20" s="20">
        <v>1578</v>
      </c>
      <c r="Q20" s="20">
        <v>3180</v>
      </c>
      <c r="R20" s="20">
        <v>420</v>
      </c>
    </row>
    <row r="21" spans="2:18" ht="20.100000000000001" customHeight="1" thickBot="1" x14ac:dyDescent="0.25">
      <c r="B21" s="4" t="s">
        <v>32</v>
      </c>
      <c r="C21" s="20">
        <v>2337</v>
      </c>
      <c r="D21" s="20">
        <v>1</v>
      </c>
      <c r="E21" s="20">
        <v>0</v>
      </c>
      <c r="F21" s="20">
        <v>0</v>
      </c>
      <c r="G21" s="20">
        <v>898</v>
      </c>
      <c r="H21" s="20">
        <v>310</v>
      </c>
      <c r="I21" s="20">
        <v>122</v>
      </c>
      <c r="J21" s="20">
        <v>225</v>
      </c>
      <c r="K21" s="20">
        <v>28</v>
      </c>
      <c r="L21" s="20">
        <v>120</v>
      </c>
      <c r="M21" s="20">
        <v>13</v>
      </c>
      <c r="N21" s="20">
        <v>14</v>
      </c>
      <c r="O21" s="20">
        <v>16</v>
      </c>
      <c r="P21" s="20">
        <v>235</v>
      </c>
      <c r="Q21" s="20">
        <v>330</v>
      </c>
      <c r="R21" s="20">
        <v>25</v>
      </c>
    </row>
    <row r="22" spans="2:18" ht="20.100000000000001" customHeight="1" thickBot="1" x14ac:dyDescent="0.25">
      <c r="B22" s="4" t="s">
        <v>33</v>
      </c>
      <c r="C22" s="20">
        <v>6773</v>
      </c>
      <c r="D22" s="20">
        <v>3</v>
      </c>
      <c r="E22" s="20">
        <v>0</v>
      </c>
      <c r="F22" s="20">
        <v>1</v>
      </c>
      <c r="G22" s="20">
        <v>3137</v>
      </c>
      <c r="H22" s="20">
        <v>1105</v>
      </c>
      <c r="I22" s="20">
        <v>252</v>
      </c>
      <c r="J22" s="20">
        <v>497</v>
      </c>
      <c r="K22" s="20">
        <v>63</v>
      </c>
      <c r="L22" s="20">
        <v>212</v>
      </c>
      <c r="M22" s="20">
        <v>27</v>
      </c>
      <c r="N22" s="20">
        <v>108</v>
      </c>
      <c r="O22" s="20">
        <v>38</v>
      </c>
      <c r="P22" s="20">
        <v>193</v>
      </c>
      <c r="Q22" s="20">
        <v>1046</v>
      </c>
      <c r="R22" s="20">
        <v>91</v>
      </c>
    </row>
    <row r="23" spans="2:18" ht="20.100000000000001" customHeight="1" thickBot="1" x14ac:dyDescent="0.25">
      <c r="B23" s="4" t="s">
        <v>34</v>
      </c>
      <c r="C23" s="20">
        <v>24627</v>
      </c>
      <c r="D23" s="20">
        <v>9</v>
      </c>
      <c r="E23" s="20">
        <v>0</v>
      </c>
      <c r="F23" s="20">
        <v>0</v>
      </c>
      <c r="G23" s="20">
        <v>14133</v>
      </c>
      <c r="H23" s="20">
        <v>1129</v>
      </c>
      <c r="I23" s="20">
        <v>960</v>
      </c>
      <c r="J23" s="20">
        <v>2102</v>
      </c>
      <c r="K23" s="20">
        <v>163</v>
      </c>
      <c r="L23" s="20">
        <v>648</v>
      </c>
      <c r="M23" s="20">
        <v>105</v>
      </c>
      <c r="N23" s="20">
        <v>80</v>
      </c>
      <c r="O23" s="20">
        <v>51</v>
      </c>
      <c r="P23" s="20">
        <v>1445</v>
      </c>
      <c r="Q23" s="20">
        <v>2957</v>
      </c>
      <c r="R23" s="20">
        <v>845</v>
      </c>
    </row>
    <row r="24" spans="2:18" ht="20.100000000000001" customHeight="1" thickBot="1" x14ac:dyDescent="0.25">
      <c r="B24" s="4" t="s">
        <v>35</v>
      </c>
      <c r="C24" s="20">
        <v>6798</v>
      </c>
      <c r="D24" s="20">
        <v>5</v>
      </c>
      <c r="E24" s="20">
        <v>0</v>
      </c>
      <c r="F24" s="20">
        <v>0</v>
      </c>
      <c r="G24" s="20">
        <v>3823</v>
      </c>
      <c r="H24" s="20">
        <v>729</v>
      </c>
      <c r="I24" s="20">
        <v>279</v>
      </c>
      <c r="J24" s="20">
        <v>299</v>
      </c>
      <c r="K24" s="20">
        <v>28</v>
      </c>
      <c r="L24" s="20">
        <v>70</v>
      </c>
      <c r="M24" s="20">
        <v>37</v>
      </c>
      <c r="N24" s="20">
        <v>14</v>
      </c>
      <c r="O24" s="20">
        <v>28</v>
      </c>
      <c r="P24" s="20">
        <v>652</v>
      </c>
      <c r="Q24" s="20">
        <v>726</v>
      </c>
      <c r="R24" s="20">
        <v>108</v>
      </c>
    </row>
    <row r="25" spans="2:18" ht="20.100000000000001" customHeight="1" thickBot="1" x14ac:dyDescent="0.25">
      <c r="B25" s="4" t="s">
        <v>36</v>
      </c>
      <c r="C25" s="20">
        <v>1835</v>
      </c>
      <c r="D25" s="20">
        <v>0</v>
      </c>
      <c r="E25" s="20">
        <v>0</v>
      </c>
      <c r="F25" s="20">
        <v>0</v>
      </c>
      <c r="G25" s="20">
        <v>922</v>
      </c>
      <c r="H25" s="20">
        <v>228</v>
      </c>
      <c r="I25" s="20">
        <v>210</v>
      </c>
      <c r="J25" s="20">
        <v>80</v>
      </c>
      <c r="K25" s="20">
        <v>11</v>
      </c>
      <c r="L25" s="20">
        <v>4</v>
      </c>
      <c r="M25" s="20">
        <v>1</v>
      </c>
      <c r="N25" s="20">
        <v>6</v>
      </c>
      <c r="O25" s="20">
        <v>0</v>
      </c>
      <c r="P25" s="20">
        <v>52</v>
      </c>
      <c r="Q25" s="20">
        <v>298</v>
      </c>
      <c r="R25" s="20">
        <v>23</v>
      </c>
    </row>
    <row r="26" spans="2:18" ht="20.100000000000001" customHeight="1" thickBot="1" x14ac:dyDescent="0.25">
      <c r="B26" s="5" t="s">
        <v>37</v>
      </c>
      <c r="C26" s="20">
        <v>5696</v>
      </c>
      <c r="D26" s="20">
        <v>1</v>
      </c>
      <c r="E26" s="20">
        <v>0</v>
      </c>
      <c r="F26" s="20">
        <v>0</v>
      </c>
      <c r="G26" s="20">
        <v>3293</v>
      </c>
      <c r="H26" s="20">
        <v>294</v>
      </c>
      <c r="I26" s="20">
        <v>332</v>
      </c>
      <c r="J26" s="20">
        <v>671</v>
      </c>
      <c r="K26" s="20">
        <v>53</v>
      </c>
      <c r="L26" s="20">
        <v>41</v>
      </c>
      <c r="M26" s="20">
        <v>9</v>
      </c>
      <c r="N26" s="20">
        <v>33</v>
      </c>
      <c r="O26" s="20">
        <v>8</v>
      </c>
      <c r="P26" s="20">
        <v>595</v>
      </c>
      <c r="Q26" s="20">
        <v>232</v>
      </c>
      <c r="R26" s="20">
        <v>134</v>
      </c>
    </row>
    <row r="27" spans="2:18" ht="20.100000000000001" customHeight="1" thickBot="1" x14ac:dyDescent="0.25">
      <c r="B27" s="6" t="s">
        <v>38</v>
      </c>
      <c r="C27" s="21">
        <v>900</v>
      </c>
      <c r="D27" s="21">
        <v>0</v>
      </c>
      <c r="E27" s="21">
        <v>0</v>
      </c>
      <c r="F27" s="21">
        <v>0</v>
      </c>
      <c r="G27" s="21">
        <v>460</v>
      </c>
      <c r="H27" s="21">
        <v>14</v>
      </c>
      <c r="I27" s="21">
        <v>162</v>
      </c>
      <c r="J27" s="21">
        <v>79</v>
      </c>
      <c r="K27" s="21">
        <v>6</v>
      </c>
      <c r="L27" s="21">
        <v>43</v>
      </c>
      <c r="M27" s="21">
        <v>1</v>
      </c>
      <c r="N27" s="21">
        <v>2</v>
      </c>
      <c r="O27" s="21">
        <v>7</v>
      </c>
      <c r="P27" s="21">
        <v>54</v>
      </c>
      <c r="Q27" s="21">
        <v>65</v>
      </c>
      <c r="R27" s="21">
        <v>7</v>
      </c>
    </row>
    <row r="28" spans="2:18" ht="20.100000000000001" customHeight="1" thickBot="1" x14ac:dyDescent="0.25">
      <c r="B28" s="7" t="s">
        <v>39</v>
      </c>
      <c r="C28" s="9">
        <f>SUM(C11:C27)</f>
        <v>166971</v>
      </c>
      <c r="D28" s="9">
        <f t="shared" ref="D28:R28" si="0">SUM(D11:D27)</f>
        <v>79</v>
      </c>
      <c r="E28" s="9">
        <f t="shared" si="0"/>
        <v>0</v>
      </c>
      <c r="F28" s="9">
        <f t="shared" si="0"/>
        <v>76</v>
      </c>
      <c r="G28" s="9">
        <f t="shared" si="0"/>
        <v>84699</v>
      </c>
      <c r="H28" s="9">
        <f t="shared" si="0"/>
        <v>21432</v>
      </c>
      <c r="I28" s="9">
        <f t="shared" si="0"/>
        <v>7925</v>
      </c>
      <c r="J28" s="9">
        <f t="shared" si="0"/>
        <v>10748</v>
      </c>
      <c r="K28" s="9">
        <f t="shared" si="0"/>
        <v>1661</v>
      </c>
      <c r="L28" s="9">
        <f t="shared" si="0"/>
        <v>3746</v>
      </c>
      <c r="M28" s="9">
        <f t="shared" si="0"/>
        <v>816</v>
      </c>
      <c r="N28" s="9">
        <f t="shared" si="0"/>
        <v>1139</v>
      </c>
      <c r="O28" s="9">
        <f t="shared" si="0"/>
        <v>567</v>
      </c>
      <c r="P28" s="9">
        <f t="shared" si="0"/>
        <v>11315</v>
      </c>
      <c r="Q28" s="9">
        <f t="shared" si="0"/>
        <v>18193</v>
      </c>
      <c r="R28" s="9">
        <f t="shared" si="0"/>
        <v>4575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7" t="s">
        <v>69</v>
      </c>
      <c r="D9" s="70"/>
      <c r="E9" s="70"/>
      <c r="F9" s="78"/>
      <c r="G9" s="77" t="s">
        <v>70</v>
      </c>
      <c r="H9" s="70"/>
      <c r="I9" s="70"/>
      <c r="J9" s="78"/>
      <c r="K9" s="77" t="s">
        <v>71</v>
      </c>
      <c r="L9" s="70"/>
      <c r="M9" s="70"/>
      <c r="N9" s="70"/>
      <c r="O9" s="70"/>
      <c r="P9" s="78"/>
      <c r="Q9" s="77" t="s">
        <v>72</v>
      </c>
      <c r="R9" s="70"/>
      <c r="S9" s="70"/>
      <c r="T9" s="70"/>
      <c r="U9" s="70"/>
      <c r="V9" s="78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1802</v>
      </c>
      <c r="D11" s="19">
        <v>743</v>
      </c>
      <c r="E11" s="19">
        <v>752</v>
      </c>
      <c r="F11" s="19">
        <v>307</v>
      </c>
      <c r="G11" s="19">
        <v>552</v>
      </c>
      <c r="H11" s="19">
        <v>0</v>
      </c>
      <c r="I11" s="19">
        <v>545</v>
      </c>
      <c r="J11" s="19">
        <v>31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546</v>
      </c>
      <c r="R11" s="19">
        <v>594</v>
      </c>
      <c r="S11" s="19">
        <v>3</v>
      </c>
      <c r="T11" s="19">
        <v>58</v>
      </c>
      <c r="U11" s="19">
        <v>494</v>
      </c>
      <c r="V11" s="19">
        <v>431</v>
      </c>
    </row>
    <row r="12" spans="2:22" ht="20.100000000000001" customHeight="1" thickBot="1" x14ac:dyDescent="0.25">
      <c r="B12" s="4" t="s">
        <v>23</v>
      </c>
      <c r="C12" s="20">
        <v>179</v>
      </c>
      <c r="D12" s="20">
        <v>83</v>
      </c>
      <c r="E12" s="20">
        <v>71</v>
      </c>
      <c r="F12" s="20">
        <v>25</v>
      </c>
      <c r="G12" s="20">
        <v>78</v>
      </c>
      <c r="H12" s="20">
        <v>0</v>
      </c>
      <c r="I12" s="20">
        <v>75</v>
      </c>
      <c r="J12" s="20">
        <v>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114</v>
      </c>
      <c r="R12" s="20">
        <v>113</v>
      </c>
      <c r="S12" s="20">
        <v>6</v>
      </c>
      <c r="T12" s="20">
        <v>13</v>
      </c>
      <c r="U12" s="20">
        <v>88</v>
      </c>
      <c r="V12" s="20">
        <v>85</v>
      </c>
    </row>
    <row r="13" spans="2:22" ht="20.100000000000001" customHeight="1" thickBot="1" x14ac:dyDescent="0.25">
      <c r="B13" s="4" t="s">
        <v>24</v>
      </c>
      <c r="C13" s="20">
        <v>110</v>
      </c>
      <c r="D13" s="20">
        <v>33</v>
      </c>
      <c r="E13" s="20">
        <v>40</v>
      </c>
      <c r="F13" s="20">
        <v>37</v>
      </c>
      <c r="G13" s="20">
        <v>47</v>
      </c>
      <c r="H13" s="20">
        <v>0</v>
      </c>
      <c r="I13" s="20">
        <v>46</v>
      </c>
      <c r="J13" s="20">
        <v>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51</v>
      </c>
      <c r="R13" s="20">
        <v>54</v>
      </c>
      <c r="S13" s="20">
        <v>1</v>
      </c>
      <c r="T13" s="20">
        <v>0</v>
      </c>
      <c r="U13" s="20">
        <v>45</v>
      </c>
      <c r="V13" s="20">
        <v>40</v>
      </c>
    </row>
    <row r="14" spans="2:22" ht="20.100000000000001" customHeight="1" thickBot="1" x14ac:dyDescent="0.25">
      <c r="B14" s="4" t="s">
        <v>25</v>
      </c>
      <c r="C14" s="20">
        <v>161</v>
      </c>
      <c r="D14" s="20">
        <v>107</v>
      </c>
      <c r="E14" s="20">
        <v>47</v>
      </c>
      <c r="F14" s="20">
        <v>7</v>
      </c>
      <c r="G14" s="20">
        <v>99</v>
      </c>
      <c r="H14" s="20">
        <v>0</v>
      </c>
      <c r="I14" s="20">
        <v>98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65</v>
      </c>
      <c r="R14" s="20">
        <v>73</v>
      </c>
      <c r="S14" s="20">
        <v>0</v>
      </c>
      <c r="T14" s="20">
        <v>2</v>
      </c>
      <c r="U14" s="20">
        <v>65</v>
      </c>
      <c r="V14" s="20">
        <v>39</v>
      </c>
    </row>
    <row r="15" spans="2:22" ht="20.100000000000001" customHeight="1" thickBot="1" x14ac:dyDescent="0.25">
      <c r="B15" s="4" t="s">
        <v>26</v>
      </c>
      <c r="C15" s="20">
        <v>1013</v>
      </c>
      <c r="D15" s="20">
        <v>245</v>
      </c>
      <c r="E15" s="20">
        <v>676</v>
      </c>
      <c r="F15" s="20">
        <v>92</v>
      </c>
      <c r="G15" s="20">
        <v>569</v>
      </c>
      <c r="H15" s="20">
        <v>0</v>
      </c>
      <c r="I15" s="20">
        <v>554</v>
      </c>
      <c r="J15" s="20">
        <v>28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417</v>
      </c>
      <c r="R15" s="20">
        <v>423</v>
      </c>
      <c r="S15" s="20">
        <v>0</v>
      </c>
      <c r="T15" s="20">
        <v>35</v>
      </c>
      <c r="U15" s="20">
        <v>410</v>
      </c>
      <c r="V15" s="20">
        <v>275</v>
      </c>
    </row>
    <row r="16" spans="2:22" ht="20.100000000000001" customHeight="1" thickBot="1" x14ac:dyDescent="0.25">
      <c r="B16" s="4" t="s">
        <v>27</v>
      </c>
      <c r="C16" s="20">
        <v>84</v>
      </c>
      <c r="D16" s="20">
        <v>42</v>
      </c>
      <c r="E16" s="20">
        <v>18</v>
      </c>
      <c r="F16" s="20">
        <v>24</v>
      </c>
      <c r="G16" s="20">
        <v>27</v>
      </c>
      <c r="H16" s="20">
        <v>0</v>
      </c>
      <c r="I16" s="20">
        <v>27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29</v>
      </c>
      <c r="R16" s="20">
        <v>31</v>
      </c>
      <c r="S16" s="20">
        <v>0</v>
      </c>
      <c r="T16" s="20">
        <v>0</v>
      </c>
      <c r="U16" s="20">
        <v>27</v>
      </c>
      <c r="V16" s="20">
        <v>22</v>
      </c>
    </row>
    <row r="17" spans="2:22" ht="20.100000000000001" customHeight="1" thickBot="1" x14ac:dyDescent="0.25">
      <c r="B17" s="4" t="s">
        <v>28</v>
      </c>
      <c r="C17" s="20">
        <v>334</v>
      </c>
      <c r="D17" s="20">
        <v>71</v>
      </c>
      <c r="E17" s="20">
        <v>34</v>
      </c>
      <c r="F17" s="20">
        <v>229</v>
      </c>
      <c r="G17" s="20">
        <v>65</v>
      </c>
      <c r="H17" s="20">
        <v>0</v>
      </c>
      <c r="I17" s="20">
        <v>61</v>
      </c>
      <c r="J17" s="20">
        <v>7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40</v>
      </c>
      <c r="R17" s="20">
        <v>40</v>
      </c>
      <c r="S17" s="20">
        <v>0</v>
      </c>
      <c r="T17" s="20">
        <v>1</v>
      </c>
      <c r="U17" s="20">
        <v>45</v>
      </c>
      <c r="V17" s="20">
        <v>53</v>
      </c>
    </row>
    <row r="18" spans="2:22" ht="20.100000000000001" customHeight="1" thickBot="1" x14ac:dyDescent="0.25">
      <c r="B18" s="4" t="s">
        <v>29</v>
      </c>
      <c r="C18" s="20">
        <v>281</v>
      </c>
      <c r="D18" s="20">
        <v>117</v>
      </c>
      <c r="E18" s="20">
        <v>41</v>
      </c>
      <c r="F18" s="20">
        <v>123</v>
      </c>
      <c r="G18" s="20">
        <v>54</v>
      </c>
      <c r="H18" s="20">
        <v>0</v>
      </c>
      <c r="I18" s="20">
        <v>53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40</v>
      </c>
      <c r="R18" s="20">
        <v>40</v>
      </c>
      <c r="S18" s="20">
        <v>0</v>
      </c>
      <c r="T18" s="20">
        <v>1</v>
      </c>
      <c r="U18" s="20">
        <v>45</v>
      </c>
      <c r="V18" s="20">
        <v>72</v>
      </c>
    </row>
    <row r="19" spans="2:22" ht="20.100000000000001" customHeight="1" thickBot="1" x14ac:dyDescent="0.25">
      <c r="B19" s="4" t="s">
        <v>30</v>
      </c>
      <c r="C19" s="20">
        <v>940</v>
      </c>
      <c r="D19" s="20">
        <v>364</v>
      </c>
      <c r="E19" s="20">
        <v>284</v>
      </c>
      <c r="F19" s="20">
        <v>292</v>
      </c>
      <c r="G19" s="20">
        <v>201</v>
      </c>
      <c r="H19" s="20">
        <v>3</v>
      </c>
      <c r="I19" s="20">
        <v>206</v>
      </c>
      <c r="J19" s="20">
        <v>16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202</v>
      </c>
      <c r="R19" s="20">
        <v>247</v>
      </c>
      <c r="S19" s="20">
        <v>4</v>
      </c>
      <c r="T19" s="20">
        <v>16</v>
      </c>
      <c r="U19" s="20">
        <v>195</v>
      </c>
      <c r="V19" s="20">
        <v>199</v>
      </c>
    </row>
    <row r="20" spans="2:22" ht="20.100000000000001" customHeight="1" thickBot="1" x14ac:dyDescent="0.25">
      <c r="B20" s="4" t="s">
        <v>31</v>
      </c>
      <c r="C20" s="20">
        <v>1014</v>
      </c>
      <c r="D20" s="20">
        <v>550</v>
      </c>
      <c r="E20" s="20">
        <v>369</v>
      </c>
      <c r="F20" s="20">
        <v>95</v>
      </c>
      <c r="G20" s="20">
        <v>129</v>
      </c>
      <c r="H20" s="20">
        <v>0</v>
      </c>
      <c r="I20" s="20">
        <v>124</v>
      </c>
      <c r="J20" s="20">
        <v>9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380</v>
      </c>
      <c r="R20" s="20">
        <v>421</v>
      </c>
      <c r="S20" s="20">
        <v>9</v>
      </c>
      <c r="T20" s="20">
        <v>45</v>
      </c>
      <c r="U20" s="20">
        <v>406</v>
      </c>
      <c r="V20" s="20">
        <v>273</v>
      </c>
    </row>
    <row r="21" spans="2:22" ht="20.100000000000001" customHeight="1" thickBot="1" x14ac:dyDescent="0.25">
      <c r="B21" s="4" t="s">
        <v>32</v>
      </c>
      <c r="C21" s="20">
        <v>129</v>
      </c>
      <c r="D21" s="20">
        <v>34</v>
      </c>
      <c r="E21" s="20">
        <v>63</v>
      </c>
      <c r="F21" s="20">
        <v>32</v>
      </c>
      <c r="G21" s="20">
        <v>53</v>
      </c>
      <c r="H21" s="20">
        <v>0</v>
      </c>
      <c r="I21" s="20">
        <v>53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56</v>
      </c>
      <c r="R21" s="20">
        <v>61</v>
      </c>
      <c r="S21" s="20">
        <v>0</v>
      </c>
      <c r="T21" s="20">
        <v>2</v>
      </c>
      <c r="U21" s="20">
        <v>65</v>
      </c>
      <c r="V21" s="20">
        <v>43</v>
      </c>
    </row>
    <row r="22" spans="2:22" ht="20.100000000000001" customHeight="1" thickBot="1" x14ac:dyDescent="0.25">
      <c r="B22" s="4" t="s">
        <v>33</v>
      </c>
      <c r="C22" s="20">
        <v>480</v>
      </c>
      <c r="D22" s="20">
        <v>188</v>
      </c>
      <c r="E22" s="20">
        <v>152</v>
      </c>
      <c r="F22" s="20">
        <v>140</v>
      </c>
      <c r="G22" s="20">
        <v>96</v>
      </c>
      <c r="H22" s="20">
        <v>1</v>
      </c>
      <c r="I22" s="20">
        <v>95</v>
      </c>
      <c r="J22" s="20">
        <v>4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87</v>
      </c>
      <c r="R22" s="20">
        <v>93</v>
      </c>
      <c r="S22" s="20">
        <v>0</v>
      </c>
      <c r="T22" s="20">
        <v>3</v>
      </c>
      <c r="U22" s="20">
        <v>67</v>
      </c>
      <c r="V22" s="20">
        <v>71</v>
      </c>
    </row>
    <row r="23" spans="2:22" ht="20.100000000000001" customHeight="1" thickBot="1" x14ac:dyDescent="0.25">
      <c r="B23" s="4" t="s">
        <v>34</v>
      </c>
      <c r="C23" s="20">
        <v>499</v>
      </c>
      <c r="D23" s="20">
        <v>208</v>
      </c>
      <c r="E23" s="20">
        <v>218</v>
      </c>
      <c r="F23" s="20">
        <v>73</v>
      </c>
      <c r="G23" s="20">
        <v>82</v>
      </c>
      <c r="H23" s="20">
        <v>0</v>
      </c>
      <c r="I23" s="20">
        <v>83</v>
      </c>
      <c r="J23" s="20">
        <v>3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148</v>
      </c>
      <c r="R23" s="20">
        <v>172</v>
      </c>
      <c r="S23" s="20">
        <v>4</v>
      </c>
      <c r="T23" s="20">
        <v>2</v>
      </c>
      <c r="U23" s="20">
        <v>143</v>
      </c>
      <c r="V23" s="20">
        <v>116</v>
      </c>
    </row>
    <row r="24" spans="2:22" ht="20.100000000000001" customHeight="1" thickBot="1" x14ac:dyDescent="0.25">
      <c r="B24" s="4" t="s">
        <v>35</v>
      </c>
      <c r="C24" s="20">
        <v>185</v>
      </c>
      <c r="D24" s="20">
        <v>97</v>
      </c>
      <c r="E24" s="20">
        <v>61</v>
      </c>
      <c r="F24" s="20">
        <v>27</v>
      </c>
      <c r="G24" s="20">
        <v>104</v>
      </c>
      <c r="H24" s="20">
        <v>4</v>
      </c>
      <c r="I24" s="20">
        <v>104</v>
      </c>
      <c r="J24" s="20">
        <v>4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102</v>
      </c>
      <c r="R24" s="20">
        <v>102</v>
      </c>
      <c r="S24" s="20">
        <v>8</v>
      </c>
      <c r="T24" s="20">
        <v>13</v>
      </c>
      <c r="U24" s="20">
        <v>107</v>
      </c>
      <c r="V24" s="20">
        <v>105</v>
      </c>
    </row>
    <row r="25" spans="2:22" ht="20.100000000000001" customHeight="1" thickBot="1" x14ac:dyDescent="0.25">
      <c r="B25" s="4" t="s">
        <v>36</v>
      </c>
      <c r="C25" s="20">
        <v>57</v>
      </c>
      <c r="D25" s="20">
        <v>22</v>
      </c>
      <c r="E25" s="20">
        <v>23</v>
      </c>
      <c r="F25" s="20">
        <v>12</v>
      </c>
      <c r="G25" s="20">
        <v>7</v>
      </c>
      <c r="H25" s="20">
        <v>0</v>
      </c>
      <c r="I25" s="20">
        <v>8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14</v>
      </c>
      <c r="R25" s="20">
        <v>16</v>
      </c>
      <c r="S25" s="20">
        <v>0</v>
      </c>
      <c r="T25" s="20">
        <v>0</v>
      </c>
      <c r="U25" s="20">
        <v>28</v>
      </c>
      <c r="V25" s="20">
        <v>8</v>
      </c>
    </row>
    <row r="26" spans="2:22" ht="20.100000000000001" customHeight="1" thickBot="1" x14ac:dyDescent="0.25">
      <c r="B26" s="5" t="s">
        <v>37</v>
      </c>
      <c r="C26" s="20">
        <v>281</v>
      </c>
      <c r="D26" s="20">
        <v>234</v>
      </c>
      <c r="E26" s="20">
        <v>36</v>
      </c>
      <c r="F26" s="20">
        <v>11</v>
      </c>
      <c r="G26" s="20">
        <v>119</v>
      </c>
      <c r="H26" s="20">
        <v>0</v>
      </c>
      <c r="I26" s="20">
        <v>116</v>
      </c>
      <c r="J26" s="20">
        <v>6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87</v>
      </c>
      <c r="R26" s="20">
        <v>143</v>
      </c>
      <c r="S26" s="20">
        <v>4</v>
      </c>
      <c r="T26" s="20">
        <v>20</v>
      </c>
      <c r="U26" s="20">
        <v>66</v>
      </c>
      <c r="V26" s="20">
        <v>83</v>
      </c>
    </row>
    <row r="27" spans="2:22" ht="20.100000000000001" customHeight="1" thickBot="1" x14ac:dyDescent="0.25">
      <c r="B27" s="6" t="s">
        <v>38</v>
      </c>
      <c r="C27" s="21">
        <v>23</v>
      </c>
      <c r="D27" s="21">
        <v>13</v>
      </c>
      <c r="E27" s="21">
        <v>5</v>
      </c>
      <c r="F27" s="21">
        <v>5</v>
      </c>
      <c r="G27" s="21">
        <v>11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7</v>
      </c>
      <c r="R27" s="21">
        <v>8</v>
      </c>
      <c r="S27" s="21">
        <v>0</v>
      </c>
      <c r="T27" s="21">
        <v>0</v>
      </c>
      <c r="U27" s="21">
        <v>16</v>
      </c>
      <c r="V27" s="21">
        <v>10</v>
      </c>
    </row>
    <row r="28" spans="2:22" ht="20.100000000000001" customHeight="1" thickBot="1" x14ac:dyDescent="0.25">
      <c r="B28" s="7" t="s">
        <v>39</v>
      </c>
      <c r="C28" s="9">
        <f>SUM(C11:C27)</f>
        <v>7572</v>
      </c>
      <c r="D28" s="9">
        <f t="shared" ref="D28:V28" si="0">SUM(D11:D27)</f>
        <v>3151</v>
      </c>
      <c r="E28" s="9">
        <f t="shared" si="0"/>
        <v>2890</v>
      </c>
      <c r="F28" s="9">
        <f t="shared" si="0"/>
        <v>1531</v>
      </c>
      <c r="G28" s="9">
        <f t="shared" si="0"/>
        <v>2293</v>
      </c>
      <c r="H28" s="9">
        <f t="shared" si="0"/>
        <v>8</v>
      </c>
      <c r="I28" s="9">
        <f t="shared" si="0"/>
        <v>2259</v>
      </c>
      <c r="J28" s="9">
        <f t="shared" si="0"/>
        <v>118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2385</v>
      </c>
      <c r="R28" s="9">
        <f t="shared" si="0"/>
        <v>2631</v>
      </c>
      <c r="S28" s="9">
        <f t="shared" si="0"/>
        <v>39</v>
      </c>
      <c r="T28" s="9">
        <f t="shared" si="0"/>
        <v>211</v>
      </c>
      <c r="U28" s="9">
        <f t="shared" si="0"/>
        <v>2312</v>
      </c>
      <c r="V28" s="9">
        <f t="shared" si="0"/>
        <v>1925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7" t="s">
        <v>80</v>
      </c>
      <c r="D9" s="70"/>
      <c r="E9" s="70"/>
      <c r="F9" s="78"/>
      <c r="G9" s="77" t="s">
        <v>81</v>
      </c>
      <c r="H9" s="70"/>
      <c r="I9" s="70"/>
      <c r="J9" s="78"/>
      <c r="K9" s="77" t="s">
        <v>82</v>
      </c>
      <c r="L9" s="70"/>
      <c r="M9" s="70"/>
      <c r="N9" s="78"/>
      <c r="O9" s="77" t="s">
        <v>83</v>
      </c>
      <c r="P9" s="70"/>
      <c r="Q9" s="70"/>
      <c r="R9" s="78"/>
      <c r="S9" s="77" t="s">
        <v>84</v>
      </c>
      <c r="T9" s="70"/>
      <c r="U9" s="70"/>
      <c r="V9" s="78"/>
      <c r="W9" s="77" t="s">
        <v>85</v>
      </c>
      <c r="X9" s="70"/>
      <c r="Y9" s="70"/>
      <c r="Z9" s="78"/>
      <c r="AA9" s="77" t="s">
        <v>86</v>
      </c>
      <c r="AB9" s="70"/>
      <c r="AC9" s="70"/>
      <c r="AD9" s="78"/>
      <c r="AE9" s="77" t="s">
        <v>87</v>
      </c>
      <c r="AF9" s="70"/>
      <c r="AG9" s="70"/>
      <c r="AH9" s="78"/>
      <c r="AI9" s="77" t="s">
        <v>88</v>
      </c>
      <c r="AJ9" s="70"/>
      <c r="AK9" s="70"/>
      <c r="AL9" s="78"/>
      <c r="AM9" s="77" t="s">
        <v>89</v>
      </c>
      <c r="AN9" s="70"/>
      <c r="AO9" s="70"/>
      <c r="AP9" s="78"/>
      <c r="AQ9" s="77" t="s">
        <v>90</v>
      </c>
      <c r="AR9" s="70"/>
      <c r="AS9" s="70"/>
      <c r="AT9" s="78"/>
      <c r="AU9" s="77" t="s">
        <v>256</v>
      </c>
      <c r="AV9" s="70"/>
      <c r="AW9" s="70"/>
      <c r="AX9" s="78"/>
      <c r="AY9" s="77" t="s">
        <v>91</v>
      </c>
      <c r="AZ9" s="70"/>
      <c r="BA9" s="70"/>
      <c r="BB9" s="78"/>
      <c r="BC9" s="77" t="s">
        <v>244</v>
      </c>
      <c r="BD9" s="70"/>
      <c r="BE9" s="70"/>
      <c r="BF9" s="78"/>
      <c r="BG9" s="77" t="s">
        <v>92</v>
      </c>
      <c r="BH9" s="70"/>
      <c r="BI9" s="70"/>
      <c r="BJ9" s="78"/>
      <c r="BK9" s="77" t="s">
        <v>93</v>
      </c>
      <c r="BL9" s="70"/>
      <c r="BM9" s="70"/>
      <c r="BN9" s="78"/>
      <c r="BO9" s="77" t="s">
        <v>94</v>
      </c>
      <c r="BP9" s="70"/>
      <c r="BQ9" s="70"/>
      <c r="BR9" s="78"/>
      <c r="BS9" s="77" t="s">
        <v>95</v>
      </c>
      <c r="BT9" s="70"/>
      <c r="BU9" s="70"/>
      <c r="BV9" s="78"/>
      <c r="BW9" s="77" t="s">
        <v>96</v>
      </c>
      <c r="BX9" s="70"/>
      <c r="BY9" s="70"/>
      <c r="BZ9" s="78"/>
      <c r="CA9" s="77" t="s">
        <v>97</v>
      </c>
      <c r="CB9" s="70"/>
      <c r="CC9" s="70"/>
      <c r="CD9" s="78"/>
      <c r="CE9" s="77" t="s">
        <v>245</v>
      </c>
      <c r="CF9" s="70"/>
      <c r="CG9" s="70"/>
      <c r="CH9" s="70"/>
      <c r="CI9" s="77" t="s">
        <v>246</v>
      </c>
      <c r="CJ9" s="70"/>
      <c r="CK9" s="70"/>
      <c r="CL9" s="70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3308</v>
      </c>
      <c r="D11" s="19">
        <v>70</v>
      </c>
      <c r="E11" s="19">
        <v>2822</v>
      </c>
      <c r="F11" s="19">
        <v>3304</v>
      </c>
      <c r="G11" s="19">
        <v>21</v>
      </c>
      <c r="H11" s="19">
        <v>0</v>
      </c>
      <c r="I11" s="19">
        <v>19</v>
      </c>
      <c r="J11" s="19">
        <v>41</v>
      </c>
      <c r="K11" s="19">
        <v>22</v>
      </c>
      <c r="L11" s="19">
        <v>0</v>
      </c>
      <c r="M11" s="19">
        <v>31</v>
      </c>
      <c r="N11" s="19">
        <v>3</v>
      </c>
      <c r="O11" s="19">
        <v>1</v>
      </c>
      <c r="P11" s="19">
        <v>0</v>
      </c>
      <c r="Q11" s="19">
        <v>2</v>
      </c>
      <c r="R11" s="19">
        <v>1</v>
      </c>
      <c r="S11" s="19">
        <v>96</v>
      </c>
      <c r="T11" s="19">
        <v>46</v>
      </c>
      <c r="U11" s="19">
        <v>145</v>
      </c>
      <c r="V11" s="19">
        <v>23</v>
      </c>
      <c r="W11" s="19">
        <v>1132</v>
      </c>
      <c r="X11" s="19">
        <v>2</v>
      </c>
      <c r="Y11" s="19">
        <v>892</v>
      </c>
      <c r="Z11" s="19">
        <v>1211</v>
      </c>
      <c r="AA11" s="19">
        <v>5</v>
      </c>
      <c r="AB11" s="19">
        <v>3</v>
      </c>
      <c r="AC11" s="19">
        <v>6</v>
      </c>
      <c r="AD11" s="19">
        <v>2</v>
      </c>
      <c r="AE11" s="19">
        <v>36</v>
      </c>
      <c r="AF11" s="19">
        <v>0</v>
      </c>
      <c r="AG11" s="19">
        <v>33</v>
      </c>
      <c r="AH11" s="19">
        <v>32</v>
      </c>
      <c r="AI11" s="19">
        <v>0</v>
      </c>
      <c r="AJ11" s="19">
        <v>0</v>
      </c>
      <c r="AK11" s="19">
        <v>0</v>
      </c>
      <c r="AL11" s="19">
        <v>0</v>
      </c>
      <c r="AM11" s="19">
        <v>46</v>
      </c>
      <c r="AN11" s="19">
        <v>5</v>
      </c>
      <c r="AO11" s="19">
        <v>49</v>
      </c>
      <c r="AP11" s="19">
        <v>16</v>
      </c>
      <c r="AQ11" s="19">
        <v>560</v>
      </c>
      <c r="AR11" s="19">
        <v>4</v>
      </c>
      <c r="AS11" s="19">
        <v>522</v>
      </c>
      <c r="AT11" s="19">
        <v>468</v>
      </c>
      <c r="AU11" s="19">
        <v>15</v>
      </c>
      <c r="AV11" s="19">
        <v>0</v>
      </c>
      <c r="AW11" s="19">
        <v>7</v>
      </c>
      <c r="AX11" s="19">
        <v>3</v>
      </c>
      <c r="AY11" s="19">
        <v>76</v>
      </c>
      <c r="AZ11" s="19">
        <v>0</v>
      </c>
      <c r="BA11" s="19">
        <v>58</v>
      </c>
      <c r="BB11" s="19">
        <v>38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4</v>
      </c>
      <c r="BL11" s="19">
        <v>0</v>
      </c>
      <c r="BM11" s="19">
        <v>4</v>
      </c>
      <c r="BN11" s="19">
        <v>8</v>
      </c>
      <c r="BO11" s="19">
        <v>0</v>
      </c>
      <c r="BP11" s="19">
        <v>0</v>
      </c>
      <c r="BQ11" s="19">
        <v>0</v>
      </c>
      <c r="BR11" s="19">
        <v>0</v>
      </c>
      <c r="BS11" s="19">
        <v>145</v>
      </c>
      <c r="BT11" s="19">
        <v>0</v>
      </c>
      <c r="BU11" s="19">
        <v>127</v>
      </c>
      <c r="BV11" s="19">
        <v>188</v>
      </c>
      <c r="BW11" s="19">
        <v>73</v>
      </c>
      <c r="BX11" s="19">
        <v>10</v>
      </c>
      <c r="BY11" s="19">
        <v>66</v>
      </c>
      <c r="BZ11" s="19">
        <v>61</v>
      </c>
      <c r="CA11" s="19">
        <v>1076</v>
      </c>
      <c r="CB11" s="19">
        <v>0</v>
      </c>
      <c r="CC11" s="19">
        <v>861</v>
      </c>
      <c r="CD11" s="19">
        <v>1209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364</v>
      </c>
      <c r="D12" s="20">
        <v>21</v>
      </c>
      <c r="E12" s="20">
        <v>439</v>
      </c>
      <c r="F12" s="20">
        <v>188</v>
      </c>
      <c r="G12" s="20">
        <v>1</v>
      </c>
      <c r="H12" s="20">
        <v>0</v>
      </c>
      <c r="I12" s="20">
        <v>3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1</v>
      </c>
      <c r="P12" s="20">
        <v>0</v>
      </c>
      <c r="Q12" s="20">
        <v>1</v>
      </c>
      <c r="R12" s="20">
        <v>0</v>
      </c>
      <c r="S12" s="20">
        <v>14</v>
      </c>
      <c r="T12" s="20">
        <v>14</v>
      </c>
      <c r="U12" s="20">
        <v>31</v>
      </c>
      <c r="V12" s="20">
        <v>2</v>
      </c>
      <c r="W12" s="20">
        <v>128</v>
      </c>
      <c r="X12" s="20">
        <v>1</v>
      </c>
      <c r="Y12" s="20">
        <v>148</v>
      </c>
      <c r="Z12" s="20">
        <v>69</v>
      </c>
      <c r="AA12" s="20">
        <v>1</v>
      </c>
      <c r="AB12" s="20">
        <v>0</v>
      </c>
      <c r="AC12" s="20">
        <v>1</v>
      </c>
      <c r="AD12" s="20">
        <v>0</v>
      </c>
      <c r="AE12" s="20">
        <v>4</v>
      </c>
      <c r="AF12" s="20">
        <v>0</v>
      </c>
      <c r="AG12" s="20">
        <v>5</v>
      </c>
      <c r="AH12" s="20">
        <v>2</v>
      </c>
      <c r="AI12" s="20">
        <v>0</v>
      </c>
      <c r="AJ12" s="20">
        <v>0</v>
      </c>
      <c r="AK12" s="20">
        <v>0</v>
      </c>
      <c r="AL12" s="20">
        <v>0</v>
      </c>
      <c r="AM12" s="20">
        <v>6</v>
      </c>
      <c r="AN12" s="20">
        <v>2</v>
      </c>
      <c r="AO12" s="20">
        <v>8</v>
      </c>
      <c r="AP12" s="20">
        <v>1</v>
      </c>
      <c r="AQ12" s="20">
        <v>67</v>
      </c>
      <c r="AR12" s="20">
        <v>1</v>
      </c>
      <c r="AS12" s="20">
        <v>77</v>
      </c>
      <c r="AT12" s="20">
        <v>36</v>
      </c>
      <c r="AU12" s="20">
        <v>0</v>
      </c>
      <c r="AV12" s="20">
        <v>0</v>
      </c>
      <c r="AW12" s="20">
        <v>0</v>
      </c>
      <c r="AX12" s="20">
        <v>0</v>
      </c>
      <c r="AY12" s="20">
        <v>26</v>
      </c>
      <c r="AZ12" s="20">
        <v>0</v>
      </c>
      <c r="BA12" s="20">
        <v>20</v>
      </c>
      <c r="BB12" s="20">
        <v>9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2</v>
      </c>
      <c r="BN12" s="20">
        <v>1</v>
      </c>
      <c r="BO12" s="20">
        <v>0</v>
      </c>
      <c r="BP12" s="20">
        <v>0</v>
      </c>
      <c r="BQ12" s="20">
        <v>0</v>
      </c>
      <c r="BR12" s="20">
        <v>0</v>
      </c>
      <c r="BS12" s="20">
        <v>6</v>
      </c>
      <c r="BT12" s="20">
        <v>0</v>
      </c>
      <c r="BU12" s="20">
        <v>4</v>
      </c>
      <c r="BV12" s="20">
        <v>5</v>
      </c>
      <c r="BW12" s="20">
        <v>15</v>
      </c>
      <c r="BX12" s="20">
        <v>3</v>
      </c>
      <c r="BY12" s="20">
        <v>12</v>
      </c>
      <c r="BZ12" s="20">
        <v>8</v>
      </c>
      <c r="CA12" s="20">
        <v>95</v>
      </c>
      <c r="CB12" s="20">
        <v>0</v>
      </c>
      <c r="CC12" s="20">
        <v>127</v>
      </c>
      <c r="CD12" s="20">
        <v>54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272</v>
      </c>
      <c r="D13" s="20">
        <v>12</v>
      </c>
      <c r="E13" s="20">
        <v>264</v>
      </c>
      <c r="F13" s="20">
        <v>162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14</v>
      </c>
      <c r="T13" s="20">
        <v>4</v>
      </c>
      <c r="U13" s="20">
        <v>17</v>
      </c>
      <c r="V13" s="20">
        <v>4</v>
      </c>
      <c r="W13" s="20">
        <v>95</v>
      </c>
      <c r="X13" s="20">
        <v>1</v>
      </c>
      <c r="Y13" s="20">
        <v>78</v>
      </c>
      <c r="Z13" s="20">
        <v>65</v>
      </c>
      <c r="AA13" s="20">
        <v>0</v>
      </c>
      <c r="AB13" s="20">
        <v>0</v>
      </c>
      <c r="AC13" s="20">
        <v>1</v>
      </c>
      <c r="AD13" s="20">
        <v>0</v>
      </c>
      <c r="AE13" s="20">
        <v>4</v>
      </c>
      <c r="AF13" s="20">
        <v>0</v>
      </c>
      <c r="AG13" s="20">
        <v>4</v>
      </c>
      <c r="AH13" s="20">
        <v>1</v>
      </c>
      <c r="AI13" s="20">
        <v>0</v>
      </c>
      <c r="AJ13" s="20">
        <v>0</v>
      </c>
      <c r="AK13" s="20">
        <v>0</v>
      </c>
      <c r="AL13" s="20">
        <v>0</v>
      </c>
      <c r="AM13" s="20">
        <v>4</v>
      </c>
      <c r="AN13" s="20">
        <v>0</v>
      </c>
      <c r="AO13" s="20">
        <v>2</v>
      </c>
      <c r="AP13" s="20">
        <v>1</v>
      </c>
      <c r="AQ13" s="20">
        <v>47</v>
      </c>
      <c r="AR13" s="20">
        <v>0</v>
      </c>
      <c r="AS13" s="20">
        <v>53</v>
      </c>
      <c r="AT13" s="20">
        <v>26</v>
      </c>
      <c r="AU13" s="20">
        <v>2</v>
      </c>
      <c r="AV13" s="20">
        <v>0</v>
      </c>
      <c r="AW13" s="20">
        <v>2</v>
      </c>
      <c r="AX13" s="20">
        <v>0</v>
      </c>
      <c r="AY13" s="20">
        <v>7</v>
      </c>
      <c r="AZ13" s="20">
        <v>0</v>
      </c>
      <c r="BA13" s="20">
        <v>5</v>
      </c>
      <c r="BB13" s="20">
        <v>3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2</v>
      </c>
      <c r="BL13" s="20">
        <v>0</v>
      </c>
      <c r="BM13" s="20">
        <v>4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9</v>
      </c>
      <c r="BT13" s="20">
        <v>0</v>
      </c>
      <c r="BU13" s="20">
        <v>10</v>
      </c>
      <c r="BV13" s="20">
        <v>5</v>
      </c>
      <c r="BW13" s="20">
        <v>19</v>
      </c>
      <c r="BX13" s="20">
        <v>7</v>
      </c>
      <c r="BY13" s="20">
        <v>23</v>
      </c>
      <c r="BZ13" s="20">
        <v>6</v>
      </c>
      <c r="CA13" s="20">
        <v>69</v>
      </c>
      <c r="CB13" s="20">
        <v>0</v>
      </c>
      <c r="CC13" s="20">
        <v>64</v>
      </c>
      <c r="CD13" s="20">
        <v>50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483</v>
      </c>
      <c r="D14" s="20">
        <v>27</v>
      </c>
      <c r="E14" s="20">
        <v>447</v>
      </c>
      <c r="F14" s="20">
        <v>380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31</v>
      </c>
      <c r="T14" s="20">
        <v>13</v>
      </c>
      <c r="U14" s="20">
        <v>41</v>
      </c>
      <c r="V14" s="20">
        <v>10</v>
      </c>
      <c r="W14" s="20">
        <v>158</v>
      </c>
      <c r="X14" s="20">
        <v>0</v>
      </c>
      <c r="Y14" s="20">
        <v>127</v>
      </c>
      <c r="Z14" s="20">
        <v>145</v>
      </c>
      <c r="AA14" s="20">
        <v>0</v>
      </c>
      <c r="AB14" s="20">
        <v>0</v>
      </c>
      <c r="AC14" s="20">
        <v>1</v>
      </c>
      <c r="AD14" s="20">
        <v>1</v>
      </c>
      <c r="AE14" s="20">
        <v>1</v>
      </c>
      <c r="AF14" s="20">
        <v>0</v>
      </c>
      <c r="AG14" s="20">
        <v>3</v>
      </c>
      <c r="AH14" s="20">
        <v>4</v>
      </c>
      <c r="AI14" s="20">
        <v>0</v>
      </c>
      <c r="AJ14" s="20">
        <v>0</v>
      </c>
      <c r="AK14" s="20">
        <v>0</v>
      </c>
      <c r="AL14" s="20">
        <v>0</v>
      </c>
      <c r="AM14" s="20">
        <v>6</v>
      </c>
      <c r="AN14" s="20">
        <v>2</v>
      </c>
      <c r="AO14" s="20">
        <v>9</v>
      </c>
      <c r="AP14" s="20">
        <v>0</v>
      </c>
      <c r="AQ14" s="20">
        <v>88</v>
      </c>
      <c r="AR14" s="20">
        <v>1</v>
      </c>
      <c r="AS14" s="20">
        <v>72</v>
      </c>
      <c r="AT14" s="20">
        <v>63</v>
      </c>
      <c r="AU14" s="20">
        <v>4</v>
      </c>
      <c r="AV14" s="20">
        <v>0</v>
      </c>
      <c r="AW14" s="20">
        <v>2</v>
      </c>
      <c r="AX14" s="20">
        <v>2</v>
      </c>
      <c r="AY14" s="20">
        <v>14</v>
      </c>
      <c r="AZ14" s="20">
        <v>0</v>
      </c>
      <c r="BA14" s="20">
        <v>11</v>
      </c>
      <c r="BB14" s="20">
        <v>5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0</v>
      </c>
      <c r="BS14" s="20">
        <v>1</v>
      </c>
      <c r="BT14" s="20">
        <v>0</v>
      </c>
      <c r="BU14" s="20">
        <v>2</v>
      </c>
      <c r="BV14" s="20">
        <v>0</v>
      </c>
      <c r="BW14" s="20">
        <v>32</v>
      </c>
      <c r="BX14" s="20">
        <v>11</v>
      </c>
      <c r="BY14" s="20">
        <v>40</v>
      </c>
      <c r="BZ14" s="20">
        <v>6</v>
      </c>
      <c r="CA14" s="20">
        <v>148</v>
      </c>
      <c r="CB14" s="20">
        <v>0</v>
      </c>
      <c r="CC14" s="20">
        <v>139</v>
      </c>
      <c r="CD14" s="20">
        <v>141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931</v>
      </c>
      <c r="D15" s="20">
        <v>27</v>
      </c>
      <c r="E15" s="20">
        <v>795</v>
      </c>
      <c r="F15" s="20">
        <v>860</v>
      </c>
      <c r="G15" s="20">
        <v>5</v>
      </c>
      <c r="H15" s="20">
        <v>0</v>
      </c>
      <c r="I15" s="20">
        <v>4</v>
      </c>
      <c r="J15" s="20">
        <v>4</v>
      </c>
      <c r="K15" s="20">
        <v>0</v>
      </c>
      <c r="L15" s="20">
        <v>0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9</v>
      </c>
      <c r="T15" s="20">
        <v>21</v>
      </c>
      <c r="U15" s="20">
        <v>22</v>
      </c>
      <c r="V15" s="20">
        <v>13</v>
      </c>
      <c r="W15" s="20">
        <v>304</v>
      </c>
      <c r="X15" s="20">
        <v>0</v>
      </c>
      <c r="Y15" s="20">
        <v>270</v>
      </c>
      <c r="Z15" s="20">
        <v>277</v>
      </c>
      <c r="AA15" s="20">
        <v>1</v>
      </c>
      <c r="AB15" s="20">
        <v>0</v>
      </c>
      <c r="AC15" s="20">
        <v>1</v>
      </c>
      <c r="AD15" s="20">
        <v>0</v>
      </c>
      <c r="AE15" s="20">
        <v>6</v>
      </c>
      <c r="AF15" s="20">
        <v>0</v>
      </c>
      <c r="AG15" s="20">
        <v>5</v>
      </c>
      <c r="AH15" s="20">
        <v>9</v>
      </c>
      <c r="AI15" s="20">
        <v>0</v>
      </c>
      <c r="AJ15" s="20">
        <v>0</v>
      </c>
      <c r="AK15" s="20">
        <v>0</v>
      </c>
      <c r="AL15" s="20">
        <v>0</v>
      </c>
      <c r="AM15" s="20">
        <v>10</v>
      </c>
      <c r="AN15" s="20">
        <v>2</v>
      </c>
      <c r="AO15" s="20">
        <v>10</v>
      </c>
      <c r="AP15" s="20">
        <v>5</v>
      </c>
      <c r="AQ15" s="20">
        <v>158</v>
      </c>
      <c r="AR15" s="20">
        <v>0</v>
      </c>
      <c r="AS15" s="20">
        <v>136</v>
      </c>
      <c r="AT15" s="20">
        <v>118</v>
      </c>
      <c r="AU15" s="20">
        <v>2</v>
      </c>
      <c r="AV15" s="20">
        <v>0</v>
      </c>
      <c r="AW15" s="20">
        <v>1</v>
      </c>
      <c r="AX15" s="20">
        <v>1</v>
      </c>
      <c r="AY15" s="20">
        <v>14</v>
      </c>
      <c r="AZ15" s="20">
        <v>0</v>
      </c>
      <c r="BA15" s="20">
        <v>16</v>
      </c>
      <c r="BB15" s="20">
        <v>6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13</v>
      </c>
      <c r="BT15" s="20">
        <v>0</v>
      </c>
      <c r="BU15" s="20">
        <v>21</v>
      </c>
      <c r="BV15" s="20">
        <v>28</v>
      </c>
      <c r="BW15" s="20">
        <v>23</v>
      </c>
      <c r="BX15" s="20">
        <v>4</v>
      </c>
      <c r="BY15" s="20">
        <v>18</v>
      </c>
      <c r="BZ15" s="20">
        <v>46</v>
      </c>
      <c r="CA15" s="20">
        <v>386</v>
      </c>
      <c r="CB15" s="20">
        <v>0</v>
      </c>
      <c r="CC15" s="20">
        <v>288</v>
      </c>
      <c r="CD15" s="20">
        <v>353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204</v>
      </c>
      <c r="D16" s="20">
        <v>6</v>
      </c>
      <c r="E16" s="20">
        <v>191</v>
      </c>
      <c r="F16" s="20">
        <v>94</v>
      </c>
      <c r="G16" s="20">
        <v>0</v>
      </c>
      <c r="H16" s="20">
        <v>0</v>
      </c>
      <c r="I16" s="20">
        <v>1</v>
      </c>
      <c r="J16" s="20">
        <v>0</v>
      </c>
      <c r="K16" s="20">
        <v>4</v>
      </c>
      <c r="L16" s="20">
        <v>0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10</v>
      </c>
      <c r="T16" s="20">
        <v>1</v>
      </c>
      <c r="U16" s="20">
        <v>12</v>
      </c>
      <c r="V16" s="20">
        <v>3</v>
      </c>
      <c r="W16" s="20">
        <v>59</v>
      </c>
      <c r="X16" s="20">
        <v>0</v>
      </c>
      <c r="Y16" s="20">
        <v>55</v>
      </c>
      <c r="Z16" s="20">
        <v>29</v>
      </c>
      <c r="AA16" s="20">
        <v>0</v>
      </c>
      <c r="AB16" s="20">
        <v>0</v>
      </c>
      <c r="AC16" s="20">
        <v>0</v>
      </c>
      <c r="AD16" s="20">
        <v>0</v>
      </c>
      <c r="AE16" s="20">
        <v>1</v>
      </c>
      <c r="AF16" s="20">
        <v>0</v>
      </c>
      <c r="AG16" s="20">
        <v>0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4</v>
      </c>
      <c r="AN16" s="20">
        <v>0</v>
      </c>
      <c r="AO16" s="20">
        <v>2</v>
      </c>
      <c r="AP16" s="20">
        <v>3</v>
      </c>
      <c r="AQ16" s="20">
        <v>42</v>
      </c>
      <c r="AR16" s="20">
        <v>0</v>
      </c>
      <c r="AS16" s="20">
        <v>45</v>
      </c>
      <c r="AT16" s="20">
        <v>8</v>
      </c>
      <c r="AU16" s="20">
        <v>0</v>
      </c>
      <c r="AV16" s="20">
        <v>0</v>
      </c>
      <c r="AW16" s="20">
        <v>0</v>
      </c>
      <c r="AX16" s="20">
        <v>0</v>
      </c>
      <c r="AY16" s="20">
        <v>6</v>
      </c>
      <c r="AZ16" s="20">
        <v>0</v>
      </c>
      <c r="BA16" s="20">
        <v>5</v>
      </c>
      <c r="BB16" s="20">
        <v>1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2</v>
      </c>
      <c r="BL16" s="20">
        <v>0</v>
      </c>
      <c r="BM16" s="20">
        <v>2</v>
      </c>
      <c r="BN16" s="20">
        <v>1</v>
      </c>
      <c r="BO16" s="20">
        <v>0</v>
      </c>
      <c r="BP16" s="20">
        <v>0</v>
      </c>
      <c r="BQ16" s="20">
        <v>0</v>
      </c>
      <c r="BR16" s="20">
        <v>0</v>
      </c>
      <c r="BS16" s="20">
        <v>8</v>
      </c>
      <c r="BT16" s="20">
        <v>0</v>
      </c>
      <c r="BU16" s="20">
        <v>9</v>
      </c>
      <c r="BV16" s="20">
        <v>11</v>
      </c>
      <c r="BW16" s="20">
        <v>12</v>
      </c>
      <c r="BX16" s="20">
        <v>5</v>
      </c>
      <c r="BY16" s="20">
        <v>17</v>
      </c>
      <c r="BZ16" s="20">
        <v>5</v>
      </c>
      <c r="CA16" s="20">
        <v>56</v>
      </c>
      <c r="CB16" s="20">
        <v>0</v>
      </c>
      <c r="CC16" s="20">
        <v>41</v>
      </c>
      <c r="CD16" s="20">
        <v>30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504</v>
      </c>
      <c r="D17" s="20">
        <v>8</v>
      </c>
      <c r="E17" s="20">
        <v>472</v>
      </c>
      <c r="F17" s="20">
        <v>397</v>
      </c>
      <c r="G17" s="20">
        <v>2</v>
      </c>
      <c r="H17" s="20">
        <v>0</v>
      </c>
      <c r="I17" s="20">
        <v>1</v>
      </c>
      <c r="J17" s="20">
        <v>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37</v>
      </c>
      <c r="T17" s="20">
        <v>3</v>
      </c>
      <c r="U17" s="20">
        <v>42</v>
      </c>
      <c r="V17" s="20">
        <v>4</v>
      </c>
      <c r="W17" s="20">
        <v>164</v>
      </c>
      <c r="X17" s="20">
        <v>1</v>
      </c>
      <c r="Y17" s="20">
        <v>150</v>
      </c>
      <c r="Z17" s="20">
        <v>137</v>
      </c>
      <c r="AA17" s="20">
        <v>4</v>
      </c>
      <c r="AB17" s="20">
        <v>0</v>
      </c>
      <c r="AC17" s="20">
        <v>3</v>
      </c>
      <c r="AD17" s="20">
        <v>2</v>
      </c>
      <c r="AE17" s="20">
        <v>8</v>
      </c>
      <c r="AF17" s="20">
        <v>0</v>
      </c>
      <c r="AG17" s="20">
        <v>8</v>
      </c>
      <c r="AH17" s="20">
        <v>3</v>
      </c>
      <c r="AI17" s="20">
        <v>0</v>
      </c>
      <c r="AJ17" s="20">
        <v>0</v>
      </c>
      <c r="AK17" s="20">
        <v>0</v>
      </c>
      <c r="AL17" s="20">
        <v>0</v>
      </c>
      <c r="AM17" s="20">
        <v>7</v>
      </c>
      <c r="AN17" s="20">
        <v>2</v>
      </c>
      <c r="AO17" s="20">
        <v>9</v>
      </c>
      <c r="AP17" s="20">
        <v>0</v>
      </c>
      <c r="AQ17" s="20">
        <v>71</v>
      </c>
      <c r="AR17" s="20">
        <v>0</v>
      </c>
      <c r="AS17" s="20">
        <v>71</v>
      </c>
      <c r="AT17" s="20">
        <v>59</v>
      </c>
      <c r="AU17" s="20">
        <v>1</v>
      </c>
      <c r="AV17" s="20">
        <v>0</v>
      </c>
      <c r="AW17" s="20">
        <v>0</v>
      </c>
      <c r="AX17" s="20">
        <v>1</v>
      </c>
      <c r="AY17" s="20">
        <v>20</v>
      </c>
      <c r="AZ17" s="20">
        <v>0</v>
      </c>
      <c r="BA17" s="20">
        <v>22</v>
      </c>
      <c r="BB17" s="20">
        <v>7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1</v>
      </c>
      <c r="BO17" s="20">
        <v>0</v>
      </c>
      <c r="BP17" s="20">
        <v>0</v>
      </c>
      <c r="BQ17" s="20">
        <v>0</v>
      </c>
      <c r="BR17" s="20">
        <v>0</v>
      </c>
      <c r="BS17" s="20">
        <v>27</v>
      </c>
      <c r="BT17" s="20">
        <v>0</v>
      </c>
      <c r="BU17" s="20">
        <v>32</v>
      </c>
      <c r="BV17" s="20">
        <v>35</v>
      </c>
      <c r="BW17" s="20">
        <v>34</v>
      </c>
      <c r="BX17" s="20">
        <v>2</v>
      </c>
      <c r="BY17" s="20">
        <v>26</v>
      </c>
      <c r="BZ17" s="20">
        <v>16</v>
      </c>
      <c r="CA17" s="20">
        <v>128</v>
      </c>
      <c r="CB17" s="20">
        <v>0</v>
      </c>
      <c r="CC17" s="20">
        <v>108</v>
      </c>
      <c r="CD17" s="20">
        <v>128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588</v>
      </c>
      <c r="D18" s="20">
        <v>12</v>
      </c>
      <c r="E18" s="20">
        <v>498</v>
      </c>
      <c r="F18" s="20">
        <v>852</v>
      </c>
      <c r="G18" s="20">
        <v>3</v>
      </c>
      <c r="H18" s="20">
        <v>0</v>
      </c>
      <c r="I18" s="20">
        <v>3</v>
      </c>
      <c r="J18" s="20">
        <v>4</v>
      </c>
      <c r="K18" s="20">
        <v>1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13</v>
      </c>
      <c r="T18" s="20">
        <v>8</v>
      </c>
      <c r="U18" s="20">
        <v>25</v>
      </c>
      <c r="V18" s="20">
        <v>11</v>
      </c>
      <c r="W18" s="20">
        <v>237</v>
      </c>
      <c r="X18" s="20">
        <v>0</v>
      </c>
      <c r="Y18" s="20">
        <v>199</v>
      </c>
      <c r="Z18" s="20">
        <v>323</v>
      </c>
      <c r="AA18" s="20">
        <v>1</v>
      </c>
      <c r="AB18" s="20">
        <v>0</v>
      </c>
      <c r="AC18" s="20">
        <v>0</v>
      </c>
      <c r="AD18" s="20">
        <v>1</v>
      </c>
      <c r="AE18" s="20">
        <v>9</v>
      </c>
      <c r="AF18" s="20">
        <v>0</v>
      </c>
      <c r="AG18" s="20">
        <v>5</v>
      </c>
      <c r="AH18" s="20">
        <v>7</v>
      </c>
      <c r="AI18" s="20">
        <v>0</v>
      </c>
      <c r="AJ18" s="20">
        <v>0</v>
      </c>
      <c r="AK18" s="20">
        <v>0</v>
      </c>
      <c r="AL18" s="20">
        <v>0</v>
      </c>
      <c r="AM18" s="20">
        <v>3</v>
      </c>
      <c r="AN18" s="20">
        <v>0</v>
      </c>
      <c r="AO18" s="20">
        <v>6</v>
      </c>
      <c r="AP18" s="20">
        <v>1</v>
      </c>
      <c r="AQ18" s="20">
        <v>79</v>
      </c>
      <c r="AR18" s="20">
        <v>0</v>
      </c>
      <c r="AS18" s="20">
        <v>66</v>
      </c>
      <c r="AT18" s="20">
        <v>120</v>
      </c>
      <c r="AU18" s="20">
        <v>10</v>
      </c>
      <c r="AV18" s="20">
        <v>0</v>
      </c>
      <c r="AW18" s="20">
        <v>4</v>
      </c>
      <c r="AX18" s="20">
        <v>6</v>
      </c>
      <c r="AY18" s="20">
        <v>2</v>
      </c>
      <c r="AZ18" s="20">
        <v>0</v>
      </c>
      <c r="BA18" s="20">
        <v>2</v>
      </c>
      <c r="BB18" s="20">
        <v>1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14</v>
      </c>
      <c r="BT18" s="20">
        <v>0</v>
      </c>
      <c r="BU18" s="20">
        <v>12</v>
      </c>
      <c r="BV18" s="20">
        <v>36</v>
      </c>
      <c r="BW18" s="20">
        <v>20</v>
      </c>
      <c r="BX18" s="20">
        <v>3</v>
      </c>
      <c r="BY18" s="20">
        <v>27</v>
      </c>
      <c r="BZ18" s="20">
        <v>12</v>
      </c>
      <c r="CA18" s="20">
        <v>196</v>
      </c>
      <c r="CB18" s="20">
        <v>1</v>
      </c>
      <c r="CC18" s="20">
        <v>149</v>
      </c>
      <c r="CD18" s="20">
        <v>329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2423</v>
      </c>
      <c r="D19" s="20">
        <v>67</v>
      </c>
      <c r="E19" s="20">
        <v>2027</v>
      </c>
      <c r="F19" s="20">
        <v>2330</v>
      </c>
      <c r="G19" s="20">
        <v>10</v>
      </c>
      <c r="H19" s="20">
        <v>0</v>
      </c>
      <c r="I19" s="20">
        <v>8</v>
      </c>
      <c r="J19" s="20">
        <v>18</v>
      </c>
      <c r="K19" s="20">
        <v>16</v>
      </c>
      <c r="L19" s="20">
        <v>0</v>
      </c>
      <c r="M19" s="20">
        <v>16</v>
      </c>
      <c r="N19" s="20">
        <v>12</v>
      </c>
      <c r="O19" s="20">
        <v>0</v>
      </c>
      <c r="P19" s="20">
        <v>0</v>
      </c>
      <c r="Q19" s="20">
        <v>0</v>
      </c>
      <c r="R19" s="20">
        <v>0</v>
      </c>
      <c r="S19" s="20">
        <v>120</v>
      </c>
      <c r="T19" s="20">
        <v>33</v>
      </c>
      <c r="U19" s="20">
        <v>141</v>
      </c>
      <c r="V19" s="20">
        <v>37</v>
      </c>
      <c r="W19" s="20">
        <v>815</v>
      </c>
      <c r="X19" s="20">
        <v>1</v>
      </c>
      <c r="Y19" s="20">
        <v>625</v>
      </c>
      <c r="Z19" s="20">
        <v>888</v>
      </c>
      <c r="AA19" s="20">
        <v>3</v>
      </c>
      <c r="AB19" s="20">
        <v>2</v>
      </c>
      <c r="AC19" s="20">
        <v>6</v>
      </c>
      <c r="AD19" s="20">
        <v>0</v>
      </c>
      <c r="AE19" s="20">
        <v>36</v>
      </c>
      <c r="AF19" s="20">
        <v>1</v>
      </c>
      <c r="AG19" s="20">
        <v>33</v>
      </c>
      <c r="AH19" s="20">
        <v>33</v>
      </c>
      <c r="AI19" s="20">
        <v>0</v>
      </c>
      <c r="AJ19" s="20">
        <v>0</v>
      </c>
      <c r="AK19" s="20">
        <v>0</v>
      </c>
      <c r="AL19" s="20">
        <v>0</v>
      </c>
      <c r="AM19" s="20">
        <v>43</v>
      </c>
      <c r="AN19" s="20">
        <v>6</v>
      </c>
      <c r="AO19" s="20">
        <v>45</v>
      </c>
      <c r="AP19" s="20">
        <v>24</v>
      </c>
      <c r="AQ19" s="20">
        <v>388</v>
      </c>
      <c r="AR19" s="20">
        <v>0</v>
      </c>
      <c r="AS19" s="20">
        <v>323</v>
      </c>
      <c r="AT19" s="20">
        <v>352</v>
      </c>
      <c r="AU19" s="20">
        <v>18</v>
      </c>
      <c r="AV19" s="20">
        <v>0</v>
      </c>
      <c r="AW19" s="20">
        <v>6</v>
      </c>
      <c r="AX19" s="20">
        <v>12</v>
      </c>
      <c r="AY19" s="20">
        <v>141</v>
      </c>
      <c r="AZ19" s="20">
        <v>0</v>
      </c>
      <c r="BA19" s="20">
        <v>121</v>
      </c>
      <c r="BB19" s="20">
        <v>60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8</v>
      </c>
      <c r="BL19" s="20">
        <v>0</v>
      </c>
      <c r="BM19" s="20">
        <v>6</v>
      </c>
      <c r="BN19" s="20">
        <v>6</v>
      </c>
      <c r="BO19" s="20">
        <v>0</v>
      </c>
      <c r="BP19" s="20">
        <v>0</v>
      </c>
      <c r="BQ19" s="20">
        <v>0</v>
      </c>
      <c r="BR19" s="20">
        <v>0</v>
      </c>
      <c r="BS19" s="20">
        <v>4</v>
      </c>
      <c r="BT19" s="20">
        <v>0</v>
      </c>
      <c r="BU19" s="20">
        <v>5</v>
      </c>
      <c r="BV19" s="20">
        <v>14</v>
      </c>
      <c r="BW19" s="20">
        <v>97</v>
      </c>
      <c r="BX19" s="20">
        <v>24</v>
      </c>
      <c r="BY19" s="20">
        <v>115</v>
      </c>
      <c r="BZ19" s="20">
        <v>43</v>
      </c>
      <c r="CA19" s="20">
        <v>716</v>
      </c>
      <c r="CB19" s="20">
        <v>0</v>
      </c>
      <c r="CC19" s="20">
        <v>571</v>
      </c>
      <c r="CD19" s="20">
        <v>827</v>
      </c>
      <c r="CE19" s="20">
        <v>3</v>
      </c>
      <c r="CF19" s="20">
        <v>0</v>
      </c>
      <c r="CG19" s="20">
        <v>2</v>
      </c>
      <c r="CH19" s="20">
        <v>1</v>
      </c>
      <c r="CI19" s="20">
        <v>5</v>
      </c>
      <c r="CJ19" s="20">
        <v>0</v>
      </c>
      <c r="CK19" s="20">
        <v>4</v>
      </c>
      <c r="CL19" s="20">
        <v>3</v>
      </c>
    </row>
    <row r="20" spans="2:90" ht="20.100000000000001" customHeight="1" thickBot="1" x14ac:dyDescent="0.25">
      <c r="B20" s="4" t="s">
        <v>31</v>
      </c>
      <c r="C20" s="20">
        <v>2013</v>
      </c>
      <c r="D20" s="20">
        <v>98</v>
      </c>
      <c r="E20" s="20">
        <v>1892</v>
      </c>
      <c r="F20" s="20">
        <v>1734</v>
      </c>
      <c r="G20" s="20">
        <v>12</v>
      </c>
      <c r="H20" s="20">
        <v>0</v>
      </c>
      <c r="I20" s="20">
        <v>12</v>
      </c>
      <c r="J20" s="20">
        <v>14</v>
      </c>
      <c r="K20" s="20">
        <v>15</v>
      </c>
      <c r="L20" s="20">
        <v>0</v>
      </c>
      <c r="M20" s="20">
        <v>16</v>
      </c>
      <c r="N20" s="20">
        <v>6</v>
      </c>
      <c r="O20" s="20">
        <v>0</v>
      </c>
      <c r="P20" s="20">
        <v>0</v>
      </c>
      <c r="Q20" s="20">
        <v>0</v>
      </c>
      <c r="R20" s="20">
        <v>1</v>
      </c>
      <c r="S20" s="20">
        <v>66</v>
      </c>
      <c r="T20" s="20">
        <v>49</v>
      </c>
      <c r="U20" s="20">
        <v>105</v>
      </c>
      <c r="V20" s="20">
        <v>33</v>
      </c>
      <c r="W20" s="20">
        <v>725</v>
      </c>
      <c r="X20" s="20">
        <v>0</v>
      </c>
      <c r="Y20" s="20">
        <v>606</v>
      </c>
      <c r="Z20" s="20">
        <v>673</v>
      </c>
      <c r="AA20" s="20">
        <v>7</v>
      </c>
      <c r="AB20" s="20">
        <v>1</v>
      </c>
      <c r="AC20" s="20">
        <v>7</v>
      </c>
      <c r="AD20" s="20">
        <v>5</v>
      </c>
      <c r="AE20" s="20">
        <v>31</v>
      </c>
      <c r="AF20" s="20">
        <v>0</v>
      </c>
      <c r="AG20" s="20">
        <v>28</v>
      </c>
      <c r="AH20" s="20">
        <v>29</v>
      </c>
      <c r="AI20" s="20">
        <v>0</v>
      </c>
      <c r="AJ20" s="20">
        <v>0</v>
      </c>
      <c r="AK20" s="20">
        <v>0</v>
      </c>
      <c r="AL20" s="20">
        <v>0</v>
      </c>
      <c r="AM20" s="20">
        <v>22</v>
      </c>
      <c r="AN20" s="20">
        <v>14</v>
      </c>
      <c r="AO20" s="20">
        <v>47</v>
      </c>
      <c r="AP20" s="20">
        <v>66</v>
      </c>
      <c r="AQ20" s="20">
        <v>414</v>
      </c>
      <c r="AR20" s="20">
        <v>0</v>
      </c>
      <c r="AS20" s="20">
        <v>399</v>
      </c>
      <c r="AT20" s="20">
        <v>269</v>
      </c>
      <c r="AU20" s="20">
        <v>10</v>
      </c>
      <c r="AV20" s="20">
        <v>0</v>
      </c>
      <c r="AW20" s="20">
        <v>5</v>
      </c>
      <c r="AX20" s="20">
        <v>5</v>
      </c>
      <c r="AY20" s="20">
        <v>43</v>
      </c>
      <c r="AZ20" s="20">
        <v>0</v>
      </c>
      <c r="BA20" s="20">
        <v>35</v>
      </c>
      <c r="BB20" s="20">
        <v>23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5</v>
      </c>
      <c r="BL20" s="20">
        <v>0</v>
      </c>
      <c r="BM20" s="20">
        <v>2</v>
      </c>
      <c r="BN20" s="20">
        <v>4</v>
      </c>
      <c r="BO20" s="20">
        <v>0</v>
      </c>
      <c r="BP20" s="20">
        <v>0</v>
      </c>
      <c r="BQ20" s="20">
        <v>0</v>
      </c>
      <c r="BR20" s="20">
        <v>0</v>
      </c>
      <c r="BS20" s="20">
        <v>28</v>
      </c>
      <c r="BT20" s="20">
        <v>0</v>
      </c>
      <c r="BU20" s="20">
        <v>39</v>
      </c>
      <c r="BV20" s="20">
        <v>45</v>
      </c>
      <c r="BW20" s="20">
        <v>48</v>
      </c>
      <c r="BX20" s="20">
        <v>34</v>
      </c>
      <c r="BY20" s="20">
        <v>74</v>
      </c>
      <c r="BZ20" s="20">
        <v>30</v>
      </c>
      <c r="CA20" s="20">
        <v>587</v>
      </c>
      <c r="CB20" s="20">
        <v>0</v>
      </c>
      <c r="CC20" s="20">
        <v>517</v>
      </c>
      <c r="CD20" s="20">
        <v>531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223</v>
      </c>
      <c r="D21" s="20">
        <v>14</v>
      </c>
      <c r="E21" s="20">
        <v>224</v>
      </c>
      <c r="F21" s="20">
        <v>220</v>
      </c>
      <c r="G21" s="20">
        <v>1</v>
      </c>
      <c r="H21" s="20">
        <v>0</v>
      </c>
      <c r="I21" s="20">
        <v>1</v>
      </c>
      <c r="J21" s="20">
        <v>0</v>
      </c>
      <c r="K21" s="20">
        <v>2</v>
      </c>
      <c r="L21" s="20">
        <v>0</v>
      </c>
      <c r="M21" s="20">
        <v>2</v>
      </c>
      <c r="N21" s="20">
        <v>0</v>
      </c>
      <c r="O21" s="20">
        <v>0</v>
      </c>
      <c r="P21" s="20">
        <v>0</v>
      </c>
      <c r="Q21" s="20">
        <v>1</v>
      </c>
      <c r="R21" s="20">
        <v>0</v>
      </c>
      <c r="S21" s="20">
        <v>11</v>
      </c>
      <c r="T21" s="20">
        <v>7</v>
      </c>
      <c r="U21" s="20">
        <v>19</v>
      </c>
      <c r="V21" s="20">
        <v>8</v>
      </c>
      <c r="W21" s="20">
        <v>89</v>
      </c>
      <c r="X21" s="20">
        <v>0</v>
      </c>
      <c r="Y21" s="20">
        <v>88</v>
      </c>
      <c r="Z21" s="20">
        <v>77</v>
      </c>
      <c r="AA21" s="20">
        <v>1</v>
      </c>
      <c r="AB21" s="20">
        <v>0</v>
      </c>
      <c r="AC21" s="20">
        <v>1</v>
      </c>
      <c r="AD21" s="20">
        <v>0</v>
      </c>
      <c r="AE21" s="20">
        <v>4</v>
      </c>
      <c r="AF21" s="20">
        <v>0</v>
      </c>
      <c r="AG21" s="20">
        <v>4</v>
      </c>
      <c r="AH21" s="20">
        <v>4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1</v>
      </c>
      <c r="AO21" s="20">
        <v>4</v>
      </c>
      <c r="AP21" s="20">
        <v>1</v>
      </c>
      <c r="AQ21" s="20">
        <v>24</v>
      </c>
      <c r="AR21" s="20">
        <v>0</v>
      </c>
      <c r="AS21" s="20">
        <v>23</v>
      </c>
      <c r="AT21" s="20">
        <v>31</v>
      </c>
      <c r="AU21" s="20">
        <v>0</v>
      </c>
      <c r="AV21" s="20">
        <v>0</v>
      </c>
      <c r="AW21" s="20">
        <v>0</v>
      </c>
      <c r="AX21" s="20">
        <v>0</v>
      </c>
      <c r="AY21" s="20">
        <v>2</v>
      </c>
      <c r="AZ21" s="20">
        <v>0</v>
      </c>
      <c r="BA21" s="20">
        <v>1</v>
      </c>
      <c r="BB21" s="20">
        <v>1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12</v>
      </c>
      <c r="BT21" s="20">
        <v>0</v>
      </c>
      <c r="BU21" s="20">
        <v>5</v>
      </c>
      <c r="BV21" s="20">
        <v>19</v>
      </c>
      <c r="BW21" s="20">
        <v>7</v>
      </c>
      <c r="BX21" s="20">
        <v>6</v>
      </c>
      <c r="BY21" s="20">
        <v>13</v>
      </c>
      <c r="BZ21" s="20">
        <v>6</v>
      </c>
      <c r="CA21" s="20">
        <v>70</v>
      </c>
      <c r="CB21" s="20">
        <v>0</v>
      </c>
      <c r="CC21" s="20">
        <v>62</v>
      </c>
      <c r="CD21" s="20">
        <v>73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683</v>
      </c>
      <c r="D22" s="20">
        <v>45</v>
      </c>
      <c r="E22" s="20">
        <v>610</v>
      </c>
      <c r="F22" s="20">
        <v>773</v>
      </c>
      <c r="G22" s="20">
        <v>3</v>
      </c>
      <c r="H22" s="20">
        <v>0</v>
      </c>
      <c r="I22" s="20">
        <v>1</v>
      </c>
      <c r="J22" s="20">
        <v>5</v>
      </c>
      <c r="K22" s="20">
        <v>0</v>
      </c>
      <c r="L22" s="20">
        <v>0</v>
      </c>
      <c r="M22" s="20">
        <v>1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37</v>
      </c>
      <c r="T22" s="20">
        <v>30</v>
      </c>
      <c r="U22" s="20">
        <v>67</v>
      </c>
      <c r="V22" s="20">
        <v>8</v>
      </c>
      <c r="W22" s="20">
        <v>274</v>
      </c>
      <c r="X22" s="20">
        <v>3</v>
      </c>
      <c r="Y22" s="20">
        <v>229</v>
      </c>
      <c r="Z22" s="20">
        <v>316</v>
      </c>
      <c r="AA22" s="20">
        <v>3</v>
      </c>
      <c r="AB22" s="20">
        <v>1</v>
      </c>
      <c r="AC22" s="20">
        <v>3</v>
      </c>
      <c r="AD22" s="20">
        <v>2</v>
      </c>
      <c r="AE22" s="20">
        <v>8</v>
      </c>
      <c r="AF22" s="20">
        <v>0</v>
      </c>
      <c r="AG22" s="20">
        <v>7</v>
      </c>
      <c r="AH22" s="20">
        <v>7</v>
      </c>
      <c r="AI22" s="20">
        <v>0</v>
      </c>
      <c r="AJ22" s="20">
        <v>0</v>
      </c>
      <c r="AK22" s="20">
        <v>0</v>
      </c>
      <c r="AL22" s="20">
        <v>0</v>
      </c>
      <c r="AM22" s="20">
        <v>10</v>
      </c>
      <c r="AN22" s="20">
        <v>4</v>
      </c>
      <c r="AO22" s="20">
        <v>17</v>
      </c>
      <c r="AP22" s="20">
        <v>7</v>
      </c>
      <c r="AQ22" s="20">
        <v>95</v>
      </c>
      <c r="AR22" s="20">
        <v>0</v>
      </c>
      <c r="AS22" s="20">
        <v>64</v>
      </c>
      <c r="AT22" s="20">
        <v>122</v>
      </c>
      <c r="AU22" s="20">
        <v>2</v>
      </c>
      <c r="AV22" s="20">
        <v>0</v>
      </c>
      <c r="AW22" s="20">
        <v>0</v>
      </c>
      <c r="AX22" s="20">
        <v>2</v>
      </c>
      <c r="AY22" s="20">
        <v>14</v>
      </c>
      <c r="AZ22" s="20">
        <v>0</v>
      </c>
      <c r="BA22" s="20">
        <v>16</v>
      </c>
      <c r="BB22" s="20">
        <v>1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39</v>
      </c>
      <c r="BT22" s="20">
        <v>0</v>
      </c>
      <c r="BU22" s="20">
        <v>37</v>
      </c>
      <c r="BV22" s="20">
        <v>58</v>
      </c>
      <c r="BW22" s="20">
        <v>21</v>
      </c>
      <c r="BX22" s="20">
        <v>7</v>
      </c>
      <c r="BY22" s="20">
        <v>26</v>
      </c>
      <c r="BZ22" s="20">
        <v>9</v>
      </c>
      <c r="CA22" s="20">
        <v>177</v>
      </c>
      <c r="CB22" s="20">
        <v>0</v>
      </c>
      <c r="CC22" s="20">
        <v>142</v>
      </c>
      <c r="CD22" s="20">
        <v>234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1968</v>
      </c>
      <c r="D23" s="20">
        <v>98</v>
      </c>
      <c r="E23" s="20">
        <v>1820</v>
      </c>
      <c r="F23" s="20">
        <v>1705</v>
      </c>
      <c r="G23" s="20">
        <v>11</v>
      </c>
      <c r="H23" s="20">
        <v>0</v>
      </c>
      <c r="I23" s="20">
        <v>12</v>
      </c>
      <c r="J23" s="20">
        <v>6</v>
      </c>
      <c r="K23" s="20">
        <v>18</v>
      </c>
      <c r="L23" s="20">
        <v>0</v>
      </c>
      <c r="M23" s="20">
        <v>21</v>
      </c>
      <c r="N23" s="20">
        <v>13</v>
      </c>
      <c r="O23" s="20">
        <v>0</v>
      </c>
      <c r="P23" s="20">
        <v>0</v>
      </c>
      <c r="Q23" s="20">
        <v>2</v>
      </c>
      <c r="R23" s="20">
        <v>0</v>
      </c>
      <c r="S23" s="20">
        <v>54</v>
      </c>
      <c r="T23" s="20">
        <v>45</v>
      </c>
      <c r="U23" s="20">
        <v>97</v>
      </c>
      <c r="V23" s="20">
        <v>15</v>
      </c>
      <c r="W23" s="20">
        <v>661</v>
      </c>
      <c r="X23" s="20">
        <v>6</v>
      </c>
      <c r="Y23" s="20">
        <v>646</v>
      </c>
      <c r="Z23" s="20">
        <v>588</v>
      </c>
      <c r="AA23" s="20">
        <v>5</v>
      </c>
      <c r="AB23" s="20">
        <v>1</v>
      </c>
      <c r="AC23" s="20">
        <v>3</v>
      </c>
      <c r="AD23" s="20">
        <v>4</v>
      </c>
      <c r="AE23" s="20">
        <v>21</v>
      </c>
      <c r="AF23" s="20">
        <v>0</v>
      </c>
      <c r="AG23" s="20">
        <v>12</v>
      </c>
      <c r="AH23" s="20">
        <v>23</v>
      </c>
      <c r="AI23" s="20">
        <v>0</v>
      </c>
      <c r="AJ23" s="20">
        <v>0</v>
      </c>
      <c r="AK23" s="20">
        <v>0</v>
      </c>
      <c r="AL23" s="20">
        <v>0</v>
      </c>
      <c r="AM23" s="20">
        <v>24</v>
      </c>
      <c r="AN23" s="20">
        <v>12</v>
      </c>
      <c r="AO23" s="20">
        <v>33</v>
      </c>
      <c r="AP23" s="20">
        <v>7</v>
      </c>
      <c r="AQ23" s="20">
        <v>347</v>
      </c>
      <c r="AR23" s="20">
        <v>6</v>
      </c>
      <c r="AS23" s="20">
        <v>303</v>
      </c>
      <c r="AT23" s="20">
        <v>226</v>
      </c>
      <c r="AU23" s="20">
        <v>4</v>
      </c>
      <c r="AV23" s="20">
        <v>0</v>
      </c>
      <c r="AW23" s="20">
        <v>1</v>
      </c>
      <c r="AX23" s="20">
        <v>4</v>
      </c>
      <c r="AY23" s="20">
        <v>129</v>
      </c>
      <c r="AZ23" s="20">
        <v>0</v>
      </c>
      <c r="BA23" s="20">
        <v>97</v>
      </c>
      <c r="BB23" s="20">
        <v>125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1</v>
      </c>
      <c r="BL23" s="20">
        <v>0</v>
      </c>
      <c r="BM23" s="20">
        <v>0</v>
      </c>
      <c r="BN23" s="20">
        <v>2</v>
      </c>
      <c r="BO23" s="20">
        <v>0</v>
      </c>
      <c r="BP23" s="20">
        <v>0</v>
      </c>
      <c r="BQ23" s="20">
        <v>0</v>
      </c>
      <c r="BR23" s="20">
        <v>1</v>
      </c>
      <c r="BS23" s="20">
        <v>75</v>
      </c>
      <c r="BT23" s="20">
        <v>0</v>
      </c>
      <c r="BU23" s="20">
        <v>70</v>
      </c>
      <c r="BV23" s="20">
        <v>77</v>
      </c>
      <c r="BW23" s="20">
        <v>23</v>
      </c>
      <c r="BX23" s="20">
        <v>24</v>
      </c>
      <c r="BY23" s="20">
        <v>49</v>
      </c>
      <c r="BZ23" s="20">
        <v>15</v>
      </c>
      <c r="CA23" s="20">
        <v>595</v>
      </c>
      <c r="CB23" s="20">
        <v>4</v>
      </c>
      <c r="CC23" s="20">
        <v>474</v>
      </c>
      <c r="CD23" s="20">
        <v>599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707</v>
      </c>
      <c r="D24" s="20">
        <v>11</v>
      </c>
      <c r="E24" s="20">
        <v>631</v>
      </c>
      <c r="F24" s="20">
        <v>711</v>
      </c>
      <c r="G24" s="20">
        <v>1</v>
      </c>
      <c r="H24" s="20">
        <v>0</v>
      </c>
      <c r="I24" s="20">
        <v>4</v>
      </c>
      <c r="J24" s="20">
        <v>0</v>
      </c>
      <c r="K24" s="20">
        <v>0</v>
      </c>
      <c r="L24" s="20">
        <v>0</v>
      </c>
      <c r="M24" s="20">
        <v>2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37</v>
      </c>
      <c r="T24" s="20">
        <v>8</v>
      </c>
      <c r="U24" s="20">
        <v>47</v>
      </c>
      <c r="V24" s="20">
        <v>8</v>
      </c>
      <c r="W24" s="20">
        <v>234</v>
      </c>
      <c r="X24" s="20">
        <v>0</v>
      </c>
      <c r="Y24" s="20">
        <v>202</v>
      </c>
      <c r="Z24" s="20">
        <v>244</v>
      </c>
      <c r="AA24" s="20">
        <v>2</v>
      </c>
      <c r="AB24" s="20">
        <v>0</v>
      </c>
      <c r="AC24" s="20">
        <v>3</v>
      </c>
      <c r="AD24" s="20">
        <v>0</v>
      </c>
      <c r="AE24" s="20">
        <v>12</v>
      </c>
      <c r="AF24" s="20">
        <v>0</v>
      </c>
      <c r="AG24" s="20">
        <v>10</v>
      </c>
      <c r="AH24" s="20">
        <v>14</v>
      </c>
      <c r="AI24" s="20">
        <v>0</v>
      </c>
      <c r="AJ24" s="20">
        <v>0</v>
      </c>
      <c r="AK24" s="20">
        <v>0</v>
      </c>
      <c r="AL24" s="20">
        <v>0</v>
      </c>
      <c r="AM24" s="20">
        <v>11</v>
      </c>
      <c r="AN24" s="20">
        <v>2</v>
      </c>
      <c r="AO24" s="20">
        <v>10</v>
      </c>
      <c r="AP24" s="20">
        <v>6</v>
      </c>
      <c r="AQ24" s="20">
        <v>86</v>
      </c>
      <c r="AR24" s="20">
        <v>0</v>
      </c>
      <c r="AS24" s="20">
        <v>82</v>
      </c>
      <c r="AT24" s="20">
        <v>83</v>
      </c>
      <c r="AU24" s="20">
        <v>1</v>
      </c>
      <c r="AV24" s="20">
        <v>0</v>
      </c>
      <c r="AW24" s="20">
        <v>0</v>
      </c>
      <c r="AX24" s="20">
        <v>1</v>
      </c>
      <c r="AY24" s="20">
        <v>18</v>
      </c>
      <c r="AZ24" s="20">
        <v>0</v>
      </c>
      <c r="BA24" s="20">
        <v>20</v>
      </c>
      <c r="BB24" s="20">
        <v>2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20</v>
      </c>
      <c r="BT24" s="20">
        <v>0</v>
      </c>
      <c r="BU24" s="20">
        <v>20</v>
      </c>
      <c r="BV24" s="20">
        <v>29</v>
      </c>
      <c r="BW24" s="20">
        <v>41</v>
      </c>
      <c r="BX24" s="20">
        <v>1</v>
      </c>
      <c r="BY24" s="20">
        <v>31</v>
      </c>
      <c r="BZ24" s="20">
        <v>18</v>
      </c>
      <c r="CA24" s="20">
        <v>244</v>
      </c>
      <c r="CB24" s="20">
        <v>0</v>
      </c>
      <c r="CC24" s="20">
        <v>200</v>
      </c>
      <c r="CD24" s="20">
        <v>306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265</v>
      </c>
      <c r="D25" s="20">
        <v>3</v>
      </c>
      <c r="E25" s="20">
        <v>205</v>
      </c>
      <c r="F25" s="20">
        <v>193</v>
      </c>
      <c r="G25" s="20">
        <v>3</v>
      </c>
      <c r="H25" s="20">
        <v>0</v>
      </c>
      <c r="I25" s="20">
        <v>3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11</v>
      </c>
      <c r="T25" s="20">
        <v>2</v>
      </c>
      <c r="U25" s="20">
        <v>13</v>
      </c>
      <c r="V25" s="20">
        <v>1</v>
      </c>
      <c r="W25" s="20">
        <v>97</v>
      </c>
      <c r="X25" s="20">
        <v>0</v>
      </c>
      <c r="Y25" s="20">
        <v>56</v>
      </c>
      <c r="Z25" s="20">
        <v>79</v>
      </c>
      <c r="AA25" s="20">
        <v>1</v>
      </c>
      <c r="AB25" s="20">
        <v>0</v>
      </c>
      <c r="AC25" s="20">
        <v>1</v>
      </c>
      <c r="AD25" s="20">
        <v>0</v>
      </c>
      <c r="AE25" s="20">
        <v>1</v>
      </c>
      <c r="AF25" s="20">
        <v>0</v>
      </c>
      <c r="AG25" s="20">
        <v>2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8</v>
      </c>
      <c r="AN25" s="20">
        <v>0</v>
      </c>
      <c r="AO25" s="20">
        <v>7</v>
      </c>
      <c r="AP25" s="20">
        <v>1</v>
      </c>
      <c r="AQ25" s="20">
        <v>51</v>
      </c>
      <c r="AR25" s="20">
        <v>0</v>
      </c>
      <c r="AS25" s="20">
        <v>43</v>
      </c>
      <c r="AT25" s="20">
        <v>42</v>
      </c>
      <c r="AU25" s="20">
        <v>0</v>
      </c>
      <c r="AV25" s="20">
        <v>0</v>
      </c>
      <c r="AW25" s="20">
        <v>0</v>
      </c>
      <c r="AX25" s="20">
        <v>0</v>
      </c>
      <c r="AY25" s="20">
        <v>3</v>
      </c>
      <c r="AZ25" s="20">
        <v>0</v>
      </c>
      <c r="BA25" s="20">
        <v>4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10</v>
      </c>
      <c r="BT25" s="20">
        <v>0</v>
      </c>
      <c r="BU25" s="20">
        <v>16</v>
      </c>
      <c r="BV25" s="20">
        <v>10</v>
      </c>
      <c r="BW25" s="20">
        <v>7</v>
      </c>
      <c r="BX25" s="20">
        <v>1</v>
      </c>
      <c r="BY25" s="20">
        <v>8</v>
      </c>
      <c r="BZ25" s="20">
        <v>0</v>
      </c>
      <c r="CA25" s="20">
        <v>73</v>
      </c>
      <c r="CB25" s="20">
        <v>0</v>
      </c>
      <c r="CC25" s="20">
        <v>52</v>
      </c>
      <c r="CD25" s="20">
        <v>59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570</v>
      </c>
      <c r="D26" s="20">
        <v>28</v>
      </c>
      <c r="E26" s="20">
        <v>562</v>
      </c>
      <c r="F26" s="20">
        <v>557</v>
      </c>
      <c r="G26" s="20">
        <v>2</v>
      </c>
      <c r="H26" s="20">
        <v>0</v>
      </c>
      <c r="I26" s="20">
        <v>2</v>
      </c>
      <c r="J26" s="20">
        <v>3</v>
      </c>
      <c r="K26" s="20">
        <v>2</v>
      </c>
      <c r="L26" s="20">
        <v>0</v>
      </c>
      <c r="M26" s="20">
        <v>1</v>
      </c>
      <c r="N26" s="20">
        <v>2</v>
      </c>
      <c r="O26" s="20">
        <v>0</v>
      </c>
      <c r="P26" s="20">
        <v>0</v>
      </c>
      <c r="Q26" s="20">
        <v>0</v>
      </c>
      <c r="R26" s="20">
        <v>1</v>
      </c>
      <c r="S26" s="20">
        <v>17</v>
      </c>
      <c r="T26" s="20">
        <v>11</v>
      </c>
      <c r="U26" s="20">
        <v>24</v>
      </c>
      <c r="V26" s="20">
        <v>5</v>
      </c>
      <c r="W26" s="20">
        <v>183</v>
      </c>
      <c r="X26" s="20">
        <v>1</v>
      </c>
      <c r="Y26" s="20">
        <v>183</v>
      </c>
      <c r="Z26" s="20">
        <v>175</v>
      </c>
      <c r="AA26" s="20">
        <v>3</v>
      </c>
      <c r="AB26" s="20">
        <v>1</v>
      </c>
      <c r="AC26" s="20">
        <v>2</v>
      </c>
      <c r="AD26" s="20">
        <v>2</v>
      </c>
      <c r="AE26" s="20">
        <v>11</v>
      </c>
      <c r="AF26" s="20">
        <v>0</v>
      </c>
      <c r="AG26" s="20">
        <v>6</v>
      </c>
      <c r="AH26" s="20">
        <v>8</v>
      </c>
      <c r="AI26" s="20">
        <v>0</v>
      </c>
      <c r="AJ26" s="20">
        <v>0</v>
      </c>
      <c r="AK26" s="20">
        <v>0</v>
      </c>
      <c r="AL26" s="20">
        <v>0</v>
      </c>
      <c r="AM26" s="20">
        <v>9</v>
      </c>
      <c r="AN26" s="20">
        <v>2</v>
      </c>
      <c r="AO26" s="20">
        <v>10</v>
      </c>
      <c r="AP26" s="20">
        <v>4</v>
      </c>
      <c r="AQ26" s="20">
        <v>135</v>
      </c>
      <c r="AR26" s="20">
        <v>0</v>
      </c>
      <c r="AS26" s="20">
        <v>139</v>
      </c>
      <c r="AT26" s="20">
        <v>142</v>
      </c>
      <c r="AU26" s="20">
        <v>1</v>
      </c>
      <c r="AV26" s="20">
        <v>0</v>
      </c>
      <c r="AW26" s="20">
        <v>0</v>
      </c>
      <c r="AX26" s="20">
        <v>1</v>
      </c>
      <c r="AY26" s="20">
        <v>7</v>
      </c>
      <c r="AZ26" s="20">
        <v>0</v>
      </c>
      <c r="BA26" s="20">
        <v>4</v>
      </c>
      <c r="BB26" s="20">
        <v>3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2</v>
      </c>
      <c r="BL26" s="20">
        <v>0</v>
      </c>
      <c r="BM26" s="20">
        <v>0</v>
      </c>
      <c r="BN26" s="20">
        <v>4</v>
      </c>
      <c r="BO26" s="20">
        <v>0</v>
      </c>
      <c r="BP26" s="20">
        <v>0</v>
      </c>
      <c r="BQ26" s="20">
        <v>0</v>
      </c>
      <c r="BR26" s="20">
        <v>0</v>
      </c>
      <c r="BS26" s="20">
        <v>18</v>
      </c>
      <c r="BT26" s="20">
        <v>0</v>
      </c>
      <c r="BU26" s="20">
        <v>17</v>
      </c>
      <c r="BV26" s="20">
        <v>37</v>
      </c>
      <c r="BW26" s="20">
        <v>21</v>
      </c>
      <c r="BX26" s="20">
        <v>11</v>
      </c>
      <c r="BY26" s="20">
        <v>26</v>
      </c>
      <c r="BZ26" s="20">
        <v>9</v>
      </c>
      <c r="CA26" s="20">
        <v>159</v>
      </c>
      <c r="CB26" s="20">
        <v>2</v>
      </c>
      <c r="CC26" s="20">
        <v>148</v>
      </c>
      <c r="CD26" s="20">
        <v>161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125</v>
      </c>
      <c r="D27" s="21">
        <v>0</v>
      </c>
      <c r="E27" s="21">
        <v>95</v>
      </c>
      <c r="F27" s="21">
        <v>176</v>
      </c>
      <c r="G27" s="21">
        <v>4</v>
      </c>
      <c r="H27" s="21">
        <v>0</v>
      </c>
      <c r="I27" s="21">
        <v>3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10</v>
      </c>
      <c r="T27" s="21">
        <v>0</v>
      </c>
      <c r="U27" s="21">
        <v>9</v>
      </c>
      <c r="V27" s="21">
        <v>4</v>
      </c>
      <c r="W27" s="21">
        <v>38</v>
      </c>
      <c r="X27" s="21">
        <v>0</v>
      </c>
      <c r="Y27" s="21">
        <v>23</v>
      </c>
      <c r="Z27" s="21">
        <v>51</v>
      </c>
      <c r="AA27" s="21">
        <v>1</v>
      </c>
      <c r="AB27" s="21">
        <v>0</v>
      </c>
      <c r="AC27" s="21">
        <v>0</v>
      </c>
      <c r="AD27" s="21">
        <v>1</v>
      </c>
      <c r="AE27" s="21">
        <v>3</v>
      </c>
      <c r="AF27" s="21">
        <v>0</v>
      </c>
      <c r="AG27" s="21">
        <v>2</v>
      </c>
      <c r="AH27" s="21">
        <v>4</v>
      </c>
      <c r="AI27" s="21">
        <v>0</v>
      </c>
      <c r="AJ27" s="21">
        <v>0</v>
      </c>
      <c r="AK27" s="21">
        <v>0</v>
      </c>
      <c r="AL27" s="21">
        <v>0</v>
      </c>
      <c r="AM27" s="21">
        <v>4</v>
      </c>
      <c r="AN27" s="21">
        <v>0</v>
      </c>
      <c r="AO27" s="21">
        <v>5</v>
      </c>
      <c r="AP27" s="21">
        <v>2</v>
      </c>
      <c r="AQ27" s="21">
        <v>18</v>
      </c>
      <c r="AR27" s="21">
        <v>0</v>
      </c>
      <c r="AS27" s="21">
        <v>20</v>
      </c>
      <c r="AT27" s="21">
        <v>46</v>
      </c>
      <c r="AU27" s="21">
        <v>3</v>
      </c>
      <c r="AV27" s="21">
        <v>0</v>
      </c>
      <c r="AW27" s="21">
        <v>2</v>
      </c>
      <c r="AX27" s="21">
        <v>1</v>
      </c>
      <c r="AY27" s="21">
        <v>8</v>
      </c>
      <c r="AZ27" s="21">
        <v>0</v>
      </c>
      <c r="BA27" s="21">
        <v>6</v>
      </c>
      <c r="BB27" s="21">
        <v>5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8</v>
      </c>
      <c r="BT27" s="21">
        <v>0</v>
      </c>
      <c r="BU27" s="21">
        <v>3</v>
      </c>
      <c r="BV27" s="21">
        <v>8</v>
      </c>
      <c r="BW27" s="21">
        <v>5</v>
      </c>
      <c r="BX27" s="21">
        <v>0</v>
      </c>
      <c r="BY27" s="21">
        <v>7</v>
      </c>
      <c r="BZ27" s="21">
        <v>1</v>
      </c>
      <c r="CA27" s="21">
        <v>23</v>
      </c>
      <c r="CB27" s="21">
        <v>0</v>
      </c>
      <c r="CC27" s="21">
        <v>15</v>
      </c>
      <c r="CD27" s="21">
        <v>51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15631</v>
      </c>
      <c r="D28" s="9">
        <f t="shared" ref="D28:AT28" si="0">SUM(D11:D27)</f>
        <v>547</v>
      </c>
      <c r="E28" s="9">
        <f t="shared" si="0"/>
        <v>13994</v>
      </c>
      <c r="F28" s="9">
        <f t="shared" si="0"/>
        <v>14636</v>
      </c>
      <c r="G28" s="9">
        <f t="shared" si="0"/>
        <v>79</v>
      </c>
      <c r="H28" s="9">
        <f t="shared" si="0"/>
        <v>0</v>
      </c>
      <c r="I28" s="9">
        <f t="shared" si="0"/>
        <v>77</v>
      </c>
      <c r="J28" s="9">
        <f t="shared" si="0"/>
        <v>105</v>
      </c>
      <c r="K28" s="9">
        <f t="shared" si="0"/>
        <v>80</v>
      </c>
      <c r="L28" s="9">
        <f t="shared" si="0"/>
        <v>0</v>
      </c>
      <c r="M28" s="9">
        <f t="shared" si="0"/>
        <v>96</v>
      </c>
      <c r="N28" s="9">
        <f t="shared" si="0"/>
        <v>42</v>
      </c>
      <c r="O28" s="9">
        <f t="shared" si="0"/>
        <v>2</v>
      </c>
      <c r="P28" s="9">
        <f t="shared" si="0"/>
        <v>0</v>
      </c>
      <c r="Q28" s="9">
        <f t="shared" si="0"/>
        <v>6</v>
      </c>
      <c r="R28" s="9">
        <f t="shared" si="0"/>
        <v>3</v>
      </c>
      <c r="S28" s="9">
        <f t="shared" si="0"/>
        <v>587</v>
      </c>
      <c r="T28" s="9">
        <f t="shared" si="0"/>
        <v>295</v>
      </c>
      <c r="U28" s="9">
        <f t="shared" si="0"/>
        <v>857</v>
      </c>
      <c r="V28" s="9">
        <f t="shared" si="0"/>
        <v>189</v>
      </c>
      <c r="W28" s="9">
        <f t="shared" si="0"/>
        <v>5393</v>
      </c>
      <c r="X28" s="9">
        <f t="shared" si="0"/>
        <v>16</v>
      </c>
      <c r="Y28" s="9">
        <f t="shared" si="0"/>
        <v>4577</v>
      </c>
      <c r="Z28" s="9">
        <f t="shared" si="0"/>
        <v>5347</v>
      </c>
      <c r="AA28" s="9">
        <f t="shared" si="0"/>
        <v>38</v>
      </c>
      <c r="AB28" s="9">
        <f t="shared" si="0"/>
        <v>9</v>
      </c>
      <c r="AC28" s="9">
        <f t="shared" si="0"/>
        <v>39</v>
      </c>
      <c r="AD28" s="9">
        <f t="shared" si="0"/>
        <v>20</v>
      </c>
      <c r="AE28" s="9">
        <f t="shared" si="0"/>
        <v>196</v>
      </c>
      <c r="AF28" s="9">
        <f t="shared" si="0"/>
        <v>1</v>
      </c>
      <c r="AG28" s="9">
        <f t="shared" si="0"/>
        <v>167</v>
      </c>
      <c r="AH28" s="9">
        <f t="shared" si="0"/>
        <v>181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217</v>
      </c>
      <c r="AN28" s="9">
        <f t="shared" si="0"/>
        <v>54</v>
      </c>
      <c r="AO28" s="9">
        <f t="shared" si="0"/>
        <v>273</v>
      </c>
      <c r="AP28" s="9">
        <f t="shared" si="0"/>
        <v>145</v>
      </c>
      <c r="AQ28" s="9">
        <f t="shared" si="0"/>
        <v>2670</v>
      </c>
      <c r="AR28" s="9">
        <f t="shared" si="0"/>
        <v>12</v>
      </c>
      <c r="AS28" s="9">
        <f t="shared" si="0"/>
        <v>2438</v>
      </c>
      <c r="AT28" s="9">
        <f t="shared" si="0"/>
        <v>2211</v>
      </c>
      <c r="AU28" s="9">
        <f t="shared" ref="AU28" si="1">SUM(AU11:AU27)</f>
        <v>73</v>
      </c>
      <c r="AV28" s="9">
        <f t="shared" ref="AV28:CL28" si="2">SUM(AV11:AV27)</f>
        <v>0</v>
      </c>
      <c r="AW28" s="9">
        <f t="shared" si="2"/>
        <v>30</v>
      </c>
      <c r="AX28" s="9">
        <f t="shared" si="2"/>
        <v>39</v>
      </c>
      <c r="AY28" s="9">
        <f t="shared" si="2"/>
        <v>530</v>
      </c>
      <c r="AZ28" s="9">
        <f t="shared" si="2"/>
        <v>0</v>
      </c>
      <c r="BA28" s="9">
        <f t="shared" si="2"/>
        <v>443</v>
      </c>
      <c r="BB28" s="9">
        <f t="shared" si="2"/>
        <v>290</v>
      </c>
      <c r="BC28" s="9">
        <f t="shared" si="2"/>
        <v>0</v>
      </c>
      <c r="BD28" s="9">
        <f t="shared" si="2"/>
        <v>0</v>
      </c>
      <c r="BE28" s="9">
        <f t="shared" si="2"/>
        <v>0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25</v>
      </c>
      <c r="BL28" s="9">
        <f t="shared" si="2"/>
        <v>0</v>
      </c>
      <c r="BM28" s="9">
        <f t="shared" si="2"/>
        <v>20</v>
      </c>
      <c r="BN28" s="9">
        <f t="shared" si="2"/>
        <v>28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</v>
      </c>
      <c r="BS28" s="9">
        <f t="shared" si="2"/>
        <v>437</v>
      </c>
      <c r="BT28" s="9">
        <f t="shared" si="2"/>
        <v>0</v>
      </c>
      <c r="BU28" s="9">
        <f t="shared" si="2"/>
        <v>429</v>
      </c>
      <c r="BV28" s="9">
        <f t="shared" si="2"/>
        <v>605</v>
      </c>
      <c r="BW28" s="9">
        <f t="shared" si="2"/>
        <v>498</v>
      </c>
      <c r="BX28" s="9">
        <f t="shared" si="2"/>
        <v>153</v>
      </c>
      <c r="BY28" s="9">
        <f t="shared" si="2"/>
        <v>578</v>
      </c>
      <c r="BZ28" s="9">
        <f t="shared" si="2"/>
        <v>291</v>
      </c>
      <c r="CA28" s="9">
        <f t="shared" si="2"/>
        <v>4798</v>
      </c>
      <c r="CB28" s="9">
        <f t="shared" si="2"/>
        <v>7</v>
      </c>
      <c r="CC28" s="9">
        <f t="shared" si="2"/>
        <v>3958</v>
      </c>
      <c r="CD28" s="9">
        <f t="shared" si="2"/>
        <v>5135</v>
      </c>
      <c r="CE28" s="9">
        <f t="shared" si="2"/>
        <v>3</v>
      </c>
      <c r="CF28" s="9">
        <f t="shared" si="2"/>
        <v>0</v>
      </c>
      <c r="CG28" s="9">
        <f t="shared" si="2"/>
        <v>2</v>
      </c>
      <c r="CH28" s="9">
        <f t="shared" si="2"/>
        <v>1</v>
      </c>
      <c r="CI28" s="9">
        <f t="shared" si="2"/>
        <v>5</v>
      </c>
      <c r="CJ28" s="9">
        <f t="shared" si="2"/>
        <v>0</v>
      </c>
      <c r="CK28" s="9">
        <f t="shared" si="2"/>
        <v>4</v>
      </c>
      <c r="CL28" s="9">
        <f t="shared" si="2"/>
        <v>3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7" t="s">
        <v>99</v>
      </c>
      <c r="D9" s="70"/>
      <c r="E9" s="70"/>
      <c r="F9" s="77" t="s">
        <v>100</v>
      </c>
      <c r="G9" s="70"/>
      <c r="H9" s="70"/>
      <c r="I9" s="77" t="s">
        <v>101</v>
      </c>
      <c r="J9" s="70"/>
      <c r="K9" s="70"/>
      <c r="L9" s="77" t="s">
        <v>102</v>
      </c>
      <c r="M9" s="70"/>
      <c r="N9" s="70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864</v>
      </c>
      <c r="D11" s="19">
        <v>810</v>
      </c>
      <c r="E11" s="19">
        <v>447</v>
      </c>
      <c r="F11" s="19">
        <v>159</v>
      </c>
      <c r="G11" s="19">
        <v>144</v>
      </c>
      <c r="H11" s="19">
        <v>62</v>
      </c>
      <c r="I11" s="19">
        <v>578</v>
      </c>
      <c r="J11" s="19">
        <v>529</v>
      </c>
      <c r="K11" s="19">
        <v>358</v>
      </c>
      <c r="L11" s="19">
        <v>127</v>
      </c>
      <c r="M11" s="19">
        <v>137</v>
      </c>
      <c r="N11" s="19">
        <v>27</v>
      </c>
    </row>
    <row r="12" spans="2:14" ht="20.100000000000001" customHeight="1" thickBot="1" x14ac:dyDescent="0.25">
      <c r="B12" s="4" t="s">
        <v>23</v>
      </c>
      <c r="C12" s="20">
        <v>126</v>
      </c>
      <c r="D12" s="20">
        <v>124</v>
      </c>
      <c r="E12" s="20">
        <v>43</v>
      </c>
      <c r="F12" s="20">
        <v>31</v>
      </c>
      <c r="G12" s="20">
        <v>32</v>
      </c>
      <c r="H12" s="20">
        <v>12</v>
      </c>
      <c r="I12" s="20">
        <v>81</v>
      </c>
      <c r="J12" s="20">
        <v>77</v>
      </c>
      <c r="K12" s="20">
        <v>31</v>
      </c>
      <c r="L12" s="20">
        <v>14</v>
      </c>
      <c r="M12" s="20">
        <v>15</v>
      </c>
      <c r="N12" s="20">
        <v>0</v>
      </c>
    </row>
    <row r="13" spans="2:14" ht="20.100000000000001" customHeight="1" thickBot="1" x14ac:dyDescent="0.25">
      <c r="B13" s="4" t="s">
        <v>24</v>
      </c>
      <c r="C13" s="20">
        <v>111</v>
      </c>
      <c r="D13" s="20">
        <v>88</v>
      </c>
      <c r="E13" s="20">
        <v>42</v>
      </c>
      <c r="F13" s="20">
        <v>21</v>
      </c>
      <c r="G13" s="20">
        <v>14</v>
      </c>
      <c r="H13" s="20">
        <v>8</v>
      </c>
      <c r="I13" s="20">
        <v>51</v>
      </c>
      <c r="J13" s="20">
        <v>31</v>
      </c>
      <c r="K13" s="20">
        <v>28</v>
      </c>
      <c r="L13" s="20">
        <v>39</v>
      </c>
      <c r="M13" s="20">
        <v>43</v>
      </c>
      <c r="N13" s="20">
        <v>6</v>
      </c>
    </row>
    <row r="14" spans="2:14" ht="20.100000000000001" customHeight="1" thickBot="1" x14ac:dyDescent="0.25">
      <c r="B14" s="4" t="s">
        <v>25</v>
      </c>
      <c r="C14" s="20">
        <v>141</v>
      </c>
      <c r="D14" s="20">
        <v>150</v>
      </c>
      <c r="E14" s="20">
        <v>40</v>
      </c>
      <c r="F14" s="20">
        <v>52</v>
      </c>
      <c r="G14" s="20">
        <v>61</v>
      </c>
      <c r="H14" s="20">
        <v>11</v>
      </c>
      <c r="I14" s="20">
        <v>82</v>
      </c>
      <c r="J14" s="20">
        <v>82</v>
      </c>
      <c r="K14" s="20">
        <v>25</v>
      </c>
      <c r="L14" s="20">
        <v>7</v>
      </c>
      <c r="M14" s="20">
        <v>7</v>
      </c>
      <c r="N14" s="20">
        <v>4</v>
      </c>
    </row>
    <row r="15" spans="2:14" ht="20.100000000000001" customHeight="1" thickBot="1" x14ac:dyDescent="0.25">
      <c r="B15" s="4" t="s">
        <v>26</v>
      </c>
      <c r="C15" s="20">
        <v>220</v>
      </c>
      <c r="D15" s="20">
        <v>203</v>
      </c>
      <c r="E15" s="20">
        <v>102</v>
      </c>
      <c r="F15" s="20">
        <v>30</v>
      </c>
      <c r="G15" s="20">
        <v>33</v>
      </c>
      <c r="H15" s="20">
        <v>7</v>
      </c>
      <c r="I15" s="20">
        <v>170</v>
      </c>
      <c r="J15" s="20">
        <v>153</v>
      </c>
      <c r="K15" s="20">
        <v>91</v>
      </c>
      <c r="L15" s="20">
        <v>20</v>
      </c>
      <c r="M15" s="20">
        <v>17</v>
      </c>
      <c r="N15" s="20">
        <v>4</v>
      </c>
    </row>
    <row r="16" spans="2:14" ht="20.100000000000001" customHeight="1" thickBot="1" x14ac:dyDescent="0.25">
      <c r="B16" s="4" t="s">
        <v>27</v>
      </c>
      <c r="C16" s="20">
        <v>29</v>
      </c>
      <c r="D16" s="20">
        <v>30</v>
      </c>
      <c r="E16" s="20">
        <v>7</v>
      </c>
      <c r="F16" s="20">
        <v>4</v>
      </c>
      <c r="G16" s="20">
        <v>5</v>
      </c>
      <c r="H16" s="20">
        <v>0</v>
      </c>
      <c r="I16" s="20">
        <v>24</v>
      </c>
      <c r="J16" s="20">
        <v>25</v>
      </c>
      <c r="K16" s="20">
        <v>6</v>
      </c>
      <c r="L16" s="20">
        <v>1</v>
      </c>
      <c r="M16" s="20">
        <v>0</v>
      </c>
      <c r="N16" s="20">
        <v>1</v>
      </c>
    </row>
    <row r="17" spans="2:14" ht="20.100000000000001" customHeight="1" thickBot="1" x14ac:dyDescent="0.25">
      <c r="B17" s="4" t="s">
        <v>28</v>
      </c>
      <c r="C17" s="20">
        <v>120</v>
      </c>
      <c r="D17" s="20">
        <v>122</v>
      </c>
      <c r="E17" s="20">
        <v>24</v>
      </c>
      <c r="F17" s="20">
        <v>27</v>
      </c>
      <c r="G17" s="20">
        <v>29</v>
      </c>
      <c r="H17" s="20">
        <v>9</v>
      </c>
      <c r="I17" s="20">
        <v>90</v>
      </c>
      <c r="J17" s="20">
        <v>90</v>
      </c>
      <c r="K17" s="20">
        <v>15</v>
      </c>
      <c r="L17" s="20">
        <v>3</v>
      </c>
      <c r="M17" s="20">
        <v>3</v>
      </c>
      <c r="N17" s="20">
        <v>0</v>
      </c>
    </row>
    <row r="18" spans="2:14" ht="20.100000000000001" customHeight="1" thickBot="1" x14ac:dyDescent="0.25">
      <c r="B18" s="4" t="s">
        <v>29</v>
      </c>
      <c r="C18" s="20">
        <v>124</v>
      </c>
      <c r="D18" s="20">
        <v>122</v>
      </c>
      <c r="E18" s="20">
        <v>72</v>
      </c>
      <c r="F18" s="20">
        <v>39</v>
      </c>
      <c r="G18" s="20">
        <v>36</v>
      </c>
      <c r="H18" s="20">
        <v>12</v>
      </c>
      <c r="I18" s="20">
        <v>72</v>
      </c>
      <c r="J18" s="20">
        <v>70</v>
      </c>
      <c r="K18" s="20">
        <v>60</v>
      </c>
      <c r="L18" s="20">
        <v>13</v>
      </c>
      <c r="M18" s="20">
        <v>16</v>
      </c>
      <c r="N18" s="20">
        <v>0</v>
      </c>
    </row>
    <row r="19" spans="2:14" ht="20.100000000000001" customHeight="1" thickBot="1" x14ac:dyDescent="0.25">
      <c r="B19" s="4" t="s">
        <v>30</v>
      </c>
      <c r="C19" s="20">
        <v>963</v>
      </c>
      <c r="D19" s="20">
        <v>831</v>
      </c>
      <c r="E19" s="20">
        <v>552</v>
      </c>
      <c r="F19" s="20">
        <v>300</v>
      </c>
      <c r="G19" s="20">
        <v>271</v>
      </c>
      <c r="H19" s="20">
        <v>118</v>
      </c>
      <c r="I19" s="20">
        <v>611</v>
      </c>
      <c r="J19" s="20">
        <v>511</v>
      </c>
      <c r="K19" s="20">
        <v>403</v>
      </c>
      <c r="L19" s="20">
        <v>52</v>
      </c>
      <c r="M19" s="20">
        <v>49</v>
      </c>
      <c r="N19" s="20">
        <v>31</v>
      </c>
    </row>
    <row r="20" spans="2:14" ht="20.100000000000001" customHeight="1" thickBot="1" x14ac:dyDescent="0.25">
      <c r="B20" s="4" t="s">
        <v>31</v>
      </c>
      <c r="C20" s="20">
        <v>462</v>
      </c>
      <c r="D20" s="20">
        <v>476</v>
      </c>
      <c r="E20" s="20">
        <v>185</v>
      </c>
      <c r="F20" s="20">
        <v>116</v>
      </c>
      <c r="G20" s="20">
        <v>134</v>
      </c>
      <c r="H20" s="20">
        <v>39</v>
      </c>
      <c r="I20" s="20">
        <v>261</v>
      </c>
      <c r="J20" s="20">
        <v>251</v>
      </c>
      <c r="K20" s="20">
        <v>138</v>
      </c>
      <c r="L20" s="20">
        <v>85</v>
      </c>
      <c r="M20" s="20">
        <v>91</v>
      </c>
      <c r="N20" s="20">
        <v>8</v>
      </c>
    </row>
    <row r="21" spans="2:14" ht="20.100000000000001" customHeight="1" thickBot="1" x14ac:dyDescent="0.25">
      <c r="B21" s="4" t="s">
        <v>32</v>
      </c>
      <c r="C21" s="20">
        <v>44</v>
      </c>
      <c r="D21" s="20">
        <v>41</v>
      </c>
      <c r="E21" s="20">
        <v>23</v>
      </c>
      <c r="F21" s="20">
        <v>7</v>
      </c>
      <c r="G21" s="20">
        <v>5</v>
      </c>
      <c r="H21" s="20">
        <v>2</v>
      </c>
      <c r="I21" s="20">
        <v>37</v>
      </c>
      <c r="J21" s="20">
        <v>36</v>
      </c>
      <c r="K21" s="20">
        <v>21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185</v>
      </c>
      <c r="D22" s="20">
        <v>166</v>
      </c>
      <c r="E22" s="20">
        <v>103</v>
      </c>
      <c r="F22" s="20">
        <v>44</v>
      </c>
      <c r="G22" s="20">
        <v>41</v>
      </c>
      <c r="H22" s="20">
        <v>11</v>
      </c>
      <c r="I22" s="20">
        <v>128</v>
      </c>
      <c r="J22" s="20">
        <v>110</v>
      </c>
      <c r="K22" s="20">
        <v>89</v>
      </c>
      <c r="L22" s="20">
        <v>13</v>
      </c>
      <c r="M22" s="20">
        <v>15</v>
      </c>
      <c r="N22" s="20">
        <v>3</v>
      </c>
    </row>
    <row r="23" spans="2:14" ht="20.100000000000001" customHeight="1" thickBot="1" x14ac:dyDescent="0.25">
      <c r="B23" s="4" t="s">
        <v>34</v>
      </c>
      <c r="C23" s="20">
        <v>627</v>
      </c>
      <c r="D23" s="20">
        <v>623</v>
      </c>
      <c r="E23" s="20">
        <v>202</v>
      </c>
      <c r="F23" s="20">
        <v>133</v>
      </c>
      <c r="G23" s="20">
        <v>134</v>
      </c>
      <c r="H23" s="20">
        <v>33</v>
      </c>
      <c r="I23" s="20">
        <v>391</v>
      </c>
      <c r="J23" s="20">
        <v>386</v>
      </c>
      <c r="K23" s="20">
        <v>145</v>
      </c>
      <c r="L23" s="20">
        <v>103</v>
      </c>
      <c r="M23" s="20">
        <v>103</v>
      </c>
      <c r="N23" s="20">
        <v>24</v>
      </c>
    </row>
    <row r="24" spans="2:14" ht="20.100000000000001" customHeight="1" thickBot="1" x14ac:dyDescent="0.25">
      <c r="B24" s="4" t="s">
        <v>35</v>
      </c>
      <c r="C24" s="20">
        <v>251</v>
      </c>
      <c r="D24" s="20">
        <v>228</v>
      </c>
      <c r="E24" s="20">
        <v>87</v>
      </c>
      <c r="F24" s="20">
        <v>43</v>
      </c>
      <c r="G24" s="20">
        <v>39</v>
      </c>
      <c r="H24" s="20">
        <v>7</v>
      </c>
      <c r="I24" s="20">
        <v>122</v>
      </c>
      <c r="J24" s="20">
        <v>102</v>
      </c>
      <c r="K24" s="20">
        <v>60</v>
      </c>
      <c r="L24" s="20">
        <v>86</v>
      </c>
      <c r="M24" s="20">
        <v>87</v>
      </c>
      <c r="N24" s="20">
        <v>20</v>
      </c>
    </row>
    <row r="25" spans="2:14" ht="20.100000000000001" customHeight="1" thickBot="1" x14ac:dyDescent="0.25">
      <c r="B25" s="4" t="s">
        <v>36</v>
      </c>
      <c r="C25" s="20">
        <v>117</v>
      </c>
      <c r="D25" s="20">
        <v>80</v>
      </c>
      <c r="E25" s="20">
        <v>46</v>
      </c>
      <c r="F25" s="20">
        <v>22</v>
      </c>
      <c r="G25" s="20">
        <v>16</v>
      </c>
      <c r="H25" s="20">
        <v>3</v>
      </c>
      <c r="I25" s="20">
        <v>94</v>
      </c>
      <c r="J25" s="20">
        <v>63</v>
      </c>
      <c r="K25" s="20">
        <v>43</v>
      </c>
      <c r="L25" s="20">
        <v>1</v>
      </c>
      <c r="M25" s="20">
        <v>1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172</v>
      </c>
      <c r="D26" s="20">
        <v>173</v>
      </c>
      <c r="E26" s="20">
        <v>100</v>
      </c>
      <c r="F26" s="20">
        <v>33</v>
      </c>
      <c r="G26" s="20">
        <v>32</v>
      </c>
      <c r="H26" s="20">
        <v>10</v>
      </c>
      <c r="I26" s="20">
        <v>133</v>
      </c>
      <c r="J26" s="20">
        <v>134</v>
      </c>
      <c r="K26" s="20">
        <v>86</v>
      </c>
      <c r="L26" s="20">
        <v>6</v>
      </c>
      <c r="M26" s="20">
        <v>7</v>
      </c>
      <c r="N26" s="20">
        <v>4</v>
      </c>
    </row>
    <row r="27" spans="2:14" ht="20.100000000000001" customHeight="1" thickBot="1" x14ac:dyDescent="0.25">
      <c r="B27" s="6" t="s">
        <v>38</v>
      </c>
      <c r="C27" s="21">
        <v>31</v>
      </c>
      <c r="D27" s="21">
        <v>21</v>
      </c>
      <c r="E27" s="21">
        <v>22</v>
      </c>
      <c r="F27" s="21">
        <v>17</v>
      </c>
      <c r="G27" s="21">
        <v>7</v>
      </c>
      <c r="H27" s="21">
        <v>10</v>
      </c>
      <c r="I27" s="21">
        <v>13</v>
      </c>
      <c r="J27" s="21">
        <v>12</v>
      </c>
      <c r="K27" s="21">
        <v>12</v>
      </c>
      <c r="L27" s="21">
        <v>1</v>
      </c>
      <c r="M27" s="21">
        <v>2</v>
      </c>
      <c r="N27" s="21">
        <v>0</v>
      </c>
    </row>
    <row r="28" spans="2:14" ht="20.100000000000001" customHeight="1" thickBot="1" x14ac:dyDescent="0.25">
      <c r="B28" s="7" t="s">
        <v>39</v>
      </c>
      <c r="C28" s="9">
        <f>SUM(C11:C27)</f>
        <v>4587</v>
      </c>
      <c r="D28" s="9">
        <f t="shared" ref="D28:N28" si="0">SUM(D11:D27)</f>
        <v>4288</v>
      </c>
      <c r="E28" s="9">
        <f t="shared" si="0"/>
        <v>2097</v>
      </c>
      <c r="F28" s="9">
        <f t="shared" si="0"/>
        <v>1078</v>
      </c>
      <c r="G28" s="9">
        <f t="shared" si="0"/>
        <v>1033</v>
      </c>
      <c r="H28" s="9">
        <f t="shared" si="0"/>
        <v>354</v>
      </c>
      <c r="I28" s="9">
        <f t="shared" si="0"/>
        <v>2938</v>
      </c>
      <c r="J28" s="9">
        <f t="shared" si="0"/>
        <v>2662</v>
      </c>
      <c r="K28" s="9">
        <f t="shared" si="0"/>
        <v>1611</v>
      </c>
      <c r="L28" s="9">
        <f t="shared" si="0"/>
        <v>571</v>
      </c>
      <c r="M28" s="9">
        <f t="shared" si="0"/>
        <v>593</v>
      </c>
      <c r="N28" s="9">
        <f t="shared" si="0"/>
        <v>132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9"/>
      <c r="C9" s="77" t="s">
        <v>104</v>
      </c>
      <c r="D9" s="70"/>
      <c r="E9" s="78"/>
      <c r="F9" s="77" t="s">
        <v>105</v>
      </c>
      <c r="G9" s="70"/>
      <c r="H9" s="70"/>
      <c r="I9" s="77" t="s">
        <v>106</v>
      </c>
      <c r="J9" s="70"/>
      <c r="K9" s="70"/>
      <c r="L9" s="77" t="s">
        <v>107</v>
      </c>
      <c r="M9" s="70"/>
      <c r="N9" s="70"/>
      <c r="O9" s="77" t="s">
        <v>108</v>
      </c>
      <c r="P9" s="70"/>
      <c r="Q9" s="70"/>
      <c r="R9" s="77" t="s">
        <v>109</v>
      </c>
      <c r="S9" s="70"/>
      <c r="T9" s="70"/>
      <c r="U9" s="77" t="s">
        <v>110</v>
      </c>
      <c r="V9" s="70"/>
      <c r="W9" s="70"/>
      <c r="X9" s="77" t="s">
        <v>111</v>
      </c>
      <c r="Y9" s="70"/>
      <c r="Z9" s="70"/>
      <c r="AA9" s="77" t="s">
        <v>112</v>
      </c>
      <c r="AB9" s="70"/>
      <c r="AC9" s="70"/>
      <c r="AD9" s="77" t="s">
        <v>113</v>
      </c>
      <c r="AE9" s="70"/>
      <c r="AF9" s="70"/>
      <c r="AG9" s="77" t="s">
        <v>114</v>
      </c>
      <c r="AH9" s="70"/>
      <c r="AI9" s="70"/>
    </row>
    <row r="10" spans="2:35" ht="42.75" customHeight="1" thickBot="1" x14ac:dyDescent="0.25">
      <c r="B10" s="79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1318</v>
      </c>
      <c r="D11" s="19">
        <v>1298</v>
      </c>
      <c r="E11" s="19">
        <v>101</v>
      </c>
      <c r="F11" s="19">
        <v>1297</v>
      </c>
      <c r="G11" s="19">
        <v>1257</v>
      </c>
      <c r="H11" s="19">
        <v>98</v>
      </c>
      <c r="I11" s="19">
        <v>18</v>
      </c>
      <c r="J11" s="19">
        <v>18</v>
      </c>
      <c r="K11" s="19">
        <v>0</v>
      </c>
      <c r="L11" s="19">
        <v>0</v>
      </c>
      <c r="M11" s="19">
        <v>0</v>
      </c>
      <c r="N11" s="19">
        <v>0</v>
      </c>
      <c r="O11" s="19">
        <v>2</v>
      </c>
      <c r="P11" s="19">
        <v>20</v>
      </c>
      <c r="Q11" s="19">
        <v>3</v>
      </c>
      <c r="R11" s="19">
        <v>1</v>
      </c>
      <c r="S11" s="19">
        <v>3</v>
      </c>
      <c r="T11" s="19">
        <v>0</v>
      </c>
      <c r="U11" s="19">
        <v>192</v>
      </c>
      <c r="V11" s="19">
        <v>193</v>
      </c>
      <c r="W11" s="19">
        <v>15</v>
      </c>
      <c r="X11" s="19">
        <v>190</v>
      </c>
      <c r="Y11" s="19">
        <v>191</v>
      </c>
      <c r="Z11" s="19">
        <v>15</v>
      </c>
      <c r="AA11" s="19">
        <v>1</v>
      </c>
      <c r="AB11" s="19">
        <v>1</v>
      </c>
      <c r="AC11" s="19">
        <v>0</v>
      </c>
      <c r="AD11" s="19">
        <v>1</v>
      </c>
      <c r="AE11" s="19">
        <v>1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323</v>
      </c>
      <c r="D12" s="20">
        <v>308</v>
      </c>
      <c r="E12" s="20">
        <v>24</v>
      </c>
      <c r="F12" s="20">
        <v>323</v>
      </c>
      <c r="G12" s="20">
        <v>308</v>
      </c>
      <c r="H12" s="20">
        <v>24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44</v>
      </c>
      <c r="V12" s="20">
        <v>39</v>
      </c>
      <c r="W12" s="20">
        <v>6</v>
      </c>
      <c r="X12" s="20">
        <v>44</v>
      </c>
      <c r="Y12" s="20">
        <v>39</v>
      </c>
      <c r="Z12" s="20">
        <v>6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196</v>
      </c>
      <c r="D13" s="20">
        <v>195</v>
      </c>
      <c r="E13" s="20">
        <v>10</v>
      </c>
      <c r="F13" s="20">
        <v>196</v>
      </c>
      <c r="G13" s="20">
        <v>195</v>
      </c>
      <c r="H13" s="20">
        <v>10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24</v>
      </c>
      <c r="V13" s="20">
        <v>23</v>
      </c>
      <c r="W13" s="20">
        <v>2</v>
      </c>
      <c r="X13" s="20">
        <v>24</v>
      </c>
      <c r="Y13" s="20">
        <v>23</v>
      </c>
      <c r="Z13" s="20">
        <v>2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317</v>
      </c>
      <c r="D14" s="20">
        <v>309</v>
      </c>
      <c r="E14" s="20">
        <v>22</v>
      </c>
      <c r="F14" s="20">
        <v>317</v>
      </c>
      <c r="G14" s="20">
        <v>309</v>
      </c>
      <c r="H14" s="20">
        <v>22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102</v>
      </c>
      <c r="V14" s="20">
        <v>96</v>
      </c>
      <c r="W14" s="20">
        <v>10</v>
      </c>
      <c r="X14" s="20">
        <v>102</v>
      </c>
      <c r="Y14" s="20">
        <v>96</v>
      </c>
      <c r="Z14" s="20">
        <v>10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464</v>
      </c>
      <c r="D15" s="20">
        <v>460</v>
      </c>
      <c r="E15" s="20">
        <v>16</v>
      </c>
      <c r="F15" s="20">
        <v>463</v>
      </c>
      <c r="G15" s="20">
        <v>459</v>
      </c>
      <c r="H15" s="20">
        <v>16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1</v>
      </c>
      <c r="Q15" s="20">
        <v>0</v>
      </c>
      <c r="R15" s="20">
        <v>0</v>
      </c>
      <c r="S15" s="20">
        <v>0</v>
      </c>
      <c r="T15" s="20">
        <v>0</v>
      </c>
      <c r="U15" s="20">
        <v>125</v>
      </c>
      <c r="V15" s="20">
        <v>132</v>
      </c>
      <c r="W15" s="20">
        <v>5</v>
      </c>
      <c r="X15" s="20">
        <v>125</v>
      </c>
      <c r="Y15" s="20">
        <v>132</v>
      </c>
      <c r="Z15" s="20">
        <v>5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139</v>
      </c>
      <c r="D16" s="20">
        <v>127</v>
      </c>
      <c r="E16" s="20">
        <v>19</v>
      </c>
      <c r="F16" s="20">
        <v>135</v>
      </c>
      <c r="G16" s="20">
        <v>123</v>
      </c>
      <c r="H16" s="20">
        <v>19</v>
      </c>
      <c r="I16" s="20">
        <v>4</v>
      </c>
      <c r="J16" s="20">
        <v>4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18</v>
      </c>
      <c r="V16" s="20">
        <v>17</v>
      </c>
      <c r="W16" s="20">
        <v>4</v>
      </c>
      <c r="X16" s="20">
        <v>18</v>
      </c>
      <c r="Y16" s="20">
        <v>17</v>
      </c>
      <c r="Z16" s="20">
        <v>4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459</v>
      </c>
      <c r="D17" s="20">
        <v>445</v>
      </c>
      <c r="E17" s="20">
        <v>50</v>
      </c>
      <c r="F17" s="20">
        <v>459</v>
      </c>
      <c r="G17" s="20">
        <v>445</v>
      </c>
      <c r="H17" s="20">
        <v>50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55</v>
      </c>
      <c r="V17" s="20">
        <v>52</v>
      </c>
      <c r="W17" s="20">
        <v>10</v>
      </c>
      <c r="X17" s="20">
        <v>55</v>
      </c>
      <c r="Y17" s="20">
        <v>52</v>
      </c>
      <c r="Z17" s="20">
        <v>10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211</v>
      </c>
      <c r="D18" s="20">
        <v>200</v>
      </c>
      <c r="E18" s="20">
        <v>35</v>
      </c>
      <c r="F18" s="20">
        <v>210</v>
      </c>
      <c r="G18" s="20">
        <v>199</v>
      </c>
      <c r="H18" s="20">
        <v>34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>
        <v>1</v>
      </c>
      <c r="S18" s="20">
        <v>0</v>
      </c>
      <c r="T18" s="20">
        <v>1</v>
      </c>
      <c r="U18" s="20">
        <v>55</v>
      </c>
      <c r="V18" s="20">
        <v>62</v>
      </c>
      <c r="W18" s="20">
        <v>11</v>
      </c>
      <c r="X18" s="20">
        <v>55</v>
      </c>
      <c r="Y18" s="20">
        <v>62</v>
      </c>
      <c r="Z18" s="20">
        <v>11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1710</v>
      </c>
      <c r="D19" s="20">
        <v>1662</v>
      </c>
      <c r="E19" s="20">
        <v>136</v>
      </c>
      <c r="F19" s="20">
        <v>1680</v>
      </c>
      <c r="G19" s="20">
        <v>1638</v>
      </c>
      <c r="H19" s="20">
        <v>127</v>
      </c>
      <c r="I19" s="20">
        <v>27</v>
      </c>
      <c r="J19" s="20">
        <v>19</v>
      </c>
      <c r="K19" s="20">
        <v>9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3</v>
      </c>
      <c r="S19" s="20">
        <v>5</v>
      </c>
      <c r="T19" s="20">
        <v>0</v>
      </c>
      <c r="U19" s="20">
        <v>402</v>
      </c>
      <c r="V19" s="20">
        <v>394</v>
      </c>
      <c r="W19" s="20">
        <v>14</v>
      </c>
      <c r="X19" s="20">
        <v>402</v>
      </c>
      <c r="Y19" s="20">
        <v>394</v>
      </c>
      <c r="Z19" s="20">
        <v>14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927</v>
      </c>
      <c r="D20" s="20">
        <v>923</v>
      </c>
      <c r="E20" s="20">
        <v>58</v>
      </c>
      <c r="F20" s="20">
        <v>917</v>
      </c>
      <c r="G20" s="20">
        <v>914</v>
      </c>
      <c r="H20" s="20">
        <v>57</v>
      </c>
      <c r="I20" s="20">
        <v>8</v>
      </c>
      <c r="J20" s="20">
        <v>7</v>
      </c>
      <c r="K20" s="20">
        <v>1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2</v>
      </c>
      <c r="S20" s="20">
        <v>2</v>
      </c>
      <c r="T20" s="20">
        <v>0</v>
      </c>
      <c r="U20" s="20">
        <v>178</v>
      </c>
      <c r="V20" s="20">
        <v>166</v>
      </c>
      <c r="W20" s="20">
        <v>13</v>
      </c>
      <c r="X20" s="20">
        <v>178</v>
      </c>
      <c r="Y20" s="20">
        <v>166</v>
      </c>
      <c r="Z20" s="20">
        <v>13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167</v>
      </c>
      <c r="D21" s="20">
        <v>179</v>
      </c>
      <c r="E21" s="20">
        <v>7</v>
      </c>
      <c r="F21" s="20">
        <v>167</v>
      </c>
      <c r="G21" s="20">
        <v>179</v>
      </c>
      <c r="H21" s="20">
        <v>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20</v>
      </c>
      <c r="V21" s="20">
        <v>20</v>
      </c>
      <c r="W21" s="20">
        <v>0</v>
      </c>
      <c r="X21" s="20">
        <v>20</v>
      </c>
      <c r="Y21" s="20">
        <v>20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378</v>
      </c>
      <c r="D22" s="20">
        <v>374</v>
      </c>
      <c r="E22" s="20">
        <v>21</v>
      </c>
      <c r="F22" s="20">
        <v>377</v>
      </c>
      <c r="G22" s="20">
        <v>374</v>
      </c>
      <c r="H22" s="20">
        <v>20</v>
      </c>
      <c r="I22" s="20">
        <v>1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71</v>
      </c>
      <c r="V22" s="20">
        <v>77</v>
      </c>
      <c r="W22" s="20">
        <v>1</v>
      </c>
      <c r="X22" s="20">
        <v>71</v>
      </c>
      <c r="Y22" s="20">
        <v>77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1330</v>
      </c>
      <c r="D23" s="20">
        <v>1324</v>
      </c>
      <c r="E23" s="20">
        <v>116</v>
      </c>
      <c r="F23" s="20">
        <v>1328</v>
      </c>
      <c r="G23" s="20">
        <v>1322</v>
      </c>
      <c r="H23" s="20">
        <v>113</v>
      </c>
      <c r="I23" s="20">
        <v>2</v>
      </c>
      <c r="J23" s="20">
        <v>2</v>
      </c>
      <c r="K23" s="20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220</v>
      </c>
      <c r="V23" s="20">
        <v>215</v>
      </c>
      <c r="W23" s="20">
        <v>20</v>
      </c>
      <c r="X23" s="20">
        <v>220</v>
      </c>
      <c r="Y23" s="20">
        <v>215</v>
      </c>
      <c r="Z23" s="20">
        <v>20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263</v>
      </c>
      <c r="D24" s="20">
        <v>248</v>
      </c>
      <c r="E24" s="20">
        <v>15</v>
      </c>
      <c r="F24" s="20">
        <v>263</v>
      </c>
      <c r="G24" s="20">
        <v>241</v>
      </c>
      <c r="H24" s="20">
        <v>15</v>
      </c>
      <c r="I24" s="20">
        <v>0</v>
      </c>
      <c r="J24" s="20">
        <v>7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32</v>
      </c>
      <c r="V24" s="20">
        <v>31</v>
      </c>
      <c r="W24" s="20">
        <v>2</v>
      </c>
      <c r="X24" s="20">
        <v>32</v>
      </c>
      <c r="Y24" s="20">
        <v>31</v>
      </c>
      <c r="Z24" s="20">
        <v>2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165</v>
      </c>
      <c r="D25" s="20">
        <v>175</v>
      </c>
      <c r="E25" s="20">
        <v>25</v>
      </c>
      <c r="F25" s="20">
        <v>165</v>
      </c>
      <c r="G25" s="20">
        <v>175</v>
      </c>
      <c r="H25" s="20">
        <v>25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28</v>
      </c>
      <c r="V25" s="20">
        <v>24</v>
      </c>
      <c r="W25" s="20">
        <v>6</v>
      </c>
      <c r="X25" s="20">
        <v>28</v>
      </c>
      <c r="Y25" s="20">
        <v>24</v>
      </c>
      <c r="Z25" s="20">
        <v>6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297</v>
      </c>
      <c r="D26" s="20">
        <v>286</v>
      </c>
      <c r="E26" s="20">
        <v>41</v>
      </c>
      <c r="F26" s="20">
        <v>270</v>
      </c>
      <c r="G26" s="20">
        <v>263</v>
      </c>
      <c r="H26" s="20">
        <v>37</v>
      </c>
      <c r="I26" s="20">
        <v>27</v>
      </c>
      <c r="J26" s="20">
        <v>23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40</v>
      </c>
      <c r="V26" s="20">
        <v>37</v>
      </c>
      <c r="W26" s="20">
        <v>6</v>
      </c>
      <c r="X26" s="20">
        <v>40</v>
      </c>
      <c r="Y26" s="20">
        <v>37</v>
      </c>
      <c r="Z26" s="20">
        <v>6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61</v>
      </c>
      <c r="D27" s="21">
        <v>63</v>
      </c>
      <c r="E27" s="21">
        <v>11</v>
      </c>
      <c r="F27" s="21">
        <v>61</v>
      </c>
      <c r="G27" s="21">
        <v>63</v>
      </c>
      <c r="H27" s="21">
        <v>11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5</v>
      </c>
      <c r="V27" s="21">
        <v>6</v>
      </c>
      <c r="W27" s="21">
        <v>0</v>
      </c>
      <c r="X27" s="21">
        <v>5</v>
      </c>
      <c r="Y27" s="21">
        <v>6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8725</v>
      </c>
      <c r="D28" s="9">
        <f t="shared" ref="D28:AI28" si="0">SUM(D11:D27)</f>
        <v>8576</v>
      </c>
      <c r="E28" s="9">
        <f t="shared" si="0"/>
        <v>707</v>
      </c>
      <c r="F28" s="9">
        <f t="shared" si="0"/>
        <v>8628</v>
      </c>
      <c r="G28" s="9">
        <f t="shared" si="0"/>
        <v>8464</v>
      </c>
      <c r="H28" s="9">
        <f t="shared" si="0"/>
        <v>685</v>
      </c>
      <c r="I28" s="9">
        <f t="shared" si="0"/>
        <v>87</v>
      </c>
      <c r="J28" s="9">
        <f t="shared" si="0"/>
        <v>80</v>
      </c>
      <c r="K28" s="9">
        <f t="shared" si="0"/>
        <v>18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3</v>
      </c>
      <c r="P28" s="9">
        <f t="shared" si="0"/>
        <v>22</v>
      </c>
      <c r="Q28" s="9">
        <f t="shared" si="0"/>
        <v>3</v>
      </c>
      <c r="R28" s="9">
        <f t="shared" si="0"/>
        <v>7</v>
      </c>
      <c r="S28" s="9">
        <f t="shared" si="0"/>
        <v>10</v>
      </c>
      <c r="T28" s="9">
        <f t="shared" si="0"/>
        <v>1</v>
      </c>
      <c r="U28" s="9">
        <f t="shared" si="0"/>
        <v>1611</v>
      </c>
      <c r="V28" s="9">
        <f t="shared" si="0"/>
        <v>1584</v>
      </c>
      <c r="W28" s="9">
        <f t="shared" si="0"/>
        <v>125</v>
      </c>
      <c r="X28" s="9">
        <f t="shared" si="0"/>
        <v>1609</v>
      </c>
      <c r="Y28" s="9">
        <f t="shared" si="0"/>
        <v>1582</v>
      </c>
      <c r="Z28" s="9">
        <f t="shared" si="0"/>
        <v>125</v>
      </c>
      <c r="AA28" s="9">
        <f t="shared" si="0"/>
        <v>1</v>
      </c>
      <c r="AB28" s="9">
        <f t="shared" si="0"/>
        <v>1</v>
      </c>
      <c r="AC28" s="9">
        <f t="shared" si="0"/>
        <v>0</v>
      </c>
      <c r="AD28" s="9">
        <f t="shared" si="0"/>
        <v>1</v>
      </c>
      <c r="AE28" s="9">
        <f t="shared" si="0"/>
        <v>1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7" t="s">
        <v>238</v>
      </c>
      <c r="D9" s="70"/>
      <c r="E9" s="70"/>
      <c r="F9" s="78"/>
      <c r="G9" s="77" t="s">
        <v>234</v>
      </c>
      <c r="H9" s="70"/>
      <c r="I9" s="70"/>
      <c r="J9" s="84"/>
      <c r="K9" s="77" t="s">
        <v>235</v>
      </c>
      <c r="L9" s="70"/>
      <c r="M9" s="70"/>
      <c r="N9" s="84"/>
      <c r="O9" s="77" t="s">
        <v>236</v>
      </c>
      <c r="P9" s="70"/>
      <c r="Q9" s="70"/>
      <c r="R9" s="84"/>
      <c r="S9" s="77" t="s">
        <v>237</v>
      </c>
      <c r="T9" s="70"/>
      <c r="U9" s="70"/>
      <c r="V9" s="70"/>
      <c r="W9" s="70"/>
    </row>
    <row r="10" spans="2:23" ht="28.5" customHeight="1" thickBot="1" x14ac:dyDescent="0.25">
      <c r="B10" s="10"/>
      <c r="C10" s="81" t="s">
        <v>117</v>
      </c>
      <c r="D10" s="83" t="s">
        <v>118</v>
      </c>
      <c r="E10" s="83"/>
      <c r="F10" s="80" t="s">
        <v>119</v>
      </c>
      <c r="G10" s="81" t="s">
        <v>117</v>
      </c>
      <c r="H10" s="83" t="s">
        <v>118</v>
      </c>
      <c r="I10" s="83"/>
      <c r="J10" s="80" t="s">
        <v>119</v>
      </c>
      <c r="K10" s="81" t="s">
        <v>117</v>
      </c>
      <c r="L10" s="83" t="s">
        <v>118</v>
      </c>
      <c r="M10" s="83"/>
      <c r="N10" s="80" t="s">
        <v>119</v>
      </c>
      <c r="O10" s="81" t="s">
        <v>117</v>
      </c>
      <c r="P10" s="83" t="s">
        <v>118</v>
      </c>
      <c r="Q10" s="83"/>
      <c r="R10" s="80" t="s">
        <v>119</v>
      </c>
      <c r="S10" s="81" t="s">
        <v>120</v>
      </c>
      <c r="T10" s="83" t="s">
        <v>121</v>
      </c>
      <c r="U10" s="83"/>
      <c r="V10" s="80" t="s">
        <v>122</v>
      </c>
      <c r="W10" s="81" t="s">
        <v>123</v>
      </c>
    </row>
    <row r="11" spans="2:23" ht="28.5" customHeight="1" thickBot="1" x14ac:dyDescent="0.25">
      <c r="B11" s="11"/>
      <c r="C11" s="82"/>
      <c r="D11" s="24" t="s">
        <v>124</v>
      </c>
      <c r="E11" s="24" t="s">
        <v>125</v>
      </c>
      <c r="F11" s="75"/>
      <c r="G11" s="82"/>
      <c r="H11" s="24" t="s">
        <v>124</v>
      </c>
      <c r="I11" s="24" t="s">
        <v>125</v>
      </c>
      <c r="J11" s="75"/>
      <c r="K11" s="82"/>
      <c r="L11" s="24" t="s">
        <v>124</v>
      </c>
      <c r="M11" s="24" t="s">
        <v>125</v>
      </c>
      <c r="N11" s="75"/>
      <c r="O11" s="82"/>
      <c r="P11" s="24" t="s">
        <v>124</v>
      </c>
      <c r="Q11" s="24" t="s">
        <v>125</v>
      </c>
      <c r="R11" s="75"/>
      <c r="S11" s="82"/>
      <c r="T11" s="24" t="s">
        <v>126</v>
      </c>
      <c r="U11" s="24" t="s">
        <v>127</v>
      </c>
      <c r="V11" s="75"/>
      <c r="W11" s="82"/>
    </row>
    <row r="12" spans="2:23" ht="20.100000000000001" customHeight="1" thickBot="1" x14ac:dyDescent="0.25">
      <c r="B12" s="3" t="s">
        <v>22</v>
      </c>
      <c r="C12" s="19">
        <v>1465</v>
      </c>
      <c r="D12" s="19">
        <v>62</v>
      </c>
      <c r="E12" s="19">
        <v>408</v>
      </c>
      <c r="F12" s="19">
        <v>1935</v>
      </c>
      <c r="G12" s="19">
        <v>639</v>
      </c>
      <c r="H12" s="19">
        <v>13</v>
      </c>
      <c r="I12" s="19">
        <v>136</v>
      </c>
      <c r="J12" s="19">
        <v>788</v>
      </c>
      <c r="K12" s="19">
        <v>811</v>
      </c>
      <c r="L12" s="19">
        <v>49</v>
      </c>
      <c r="M12" s="19">
        <v>264</v>
      </c>
      <c r="N12" s="19">
        <v>1124</v>
      </c>
      <c r="O12" s="19">
        <v>15</v>
      </c>
      <c r="P12" s="19">
        <v>0</v>
      </c>
      <c r="Q12" s="19">
        <v>8</v>
      </c>
      <c r="R12" s="19">
        <v>23</v>
      </c>
      <c r="S12" s="19">
        <v>1922</v>
      </c>
      <c r="T12" s="19">
        <v>311</v>
      </c>
      <c r="U12" s="19">
        <v>721</v>
      </c>
      <c r="V12" s="19">
        <v>160</v>
      </c>
      <c r="W12" s="19">
        <v>3114</v>
      </c>
    </row>
    <row r="13" spans="2:23" ht="20.100000000000001" customHeight="1" thickBot="1" x14ac:dyDescent="0.25">
      <c r="B13" s="4" t="s">
        <v>23</v>
      </c>
      <c r="C13" s="20">
        <v>190</v>
      </c>
      <c r="D13" s="20">
        <v>10</v>
      </c>
      <c r="E13" s="20">
        <v>37</v>
      </c>
      <c r="F13" s="20">
        <v>237</v>
      </c>
      <c r="G13" s="20">
        <v>74</v>
      </c>
      <c r="H13" s="20">
        <v>0</v>
      </c>
      <c r="I13" s="20">
        <v>1</v>
      </c>
      <c r="J13" s="20">
        <v>75</v>
      </c>
      <c r="K13" s="20">
        <v>116</v>
      </c>
      <c r="L13" s="20">
        <v>10</v>
      </c>
      <c r="M13" s="20">
        <v>32</v>
      </c>
      <c r="N13" s="20">
        <v>158</v>
      </c>
      <c r="O13" s="20">
        <v>0</v>
      </c>
      <c r="P13" s="20">
        <v>0</v>
      </c>
      <c r="Q13" s="20">
        <v>4</v>
      </c>
      <c r="R13" s="20">
        <v>4</v>
      </c>
      <c r="S13" s="20">
        <v>244</v>
      </c>
      <c r="T13" s="20">
        <v>22</v>
      </c>
      <c r="U13" s="20">
        <v>98</v>
      </c>
      <c r="V13" s="20">
        <v>16</v>
      </c>
      <c r="W13" s="20">
        <v>380</v>
      </c>
    </row>
    <row r="14" spans="2:23" ht="20.100000000000001" customHeight="1" thickBot="1" x14ac:dyDescent="0.25">
      <c r="B14" s="4" t="s">
        <v>24</v>
      </c>
      <c r="C14" s="20">
        <v>107</v>
      </c>
      <c r="D14" s="20">
        <v>0</v>
      </c>
      <c r="E14" s="20">
        <v>12</v>
      </c>
      <c r="F14" s="20">
        <v>119</v>
      </c>
      <c r="G14" s="20">
        <v>58</v>
      </c>
      <c r="H14" s="20">
        <v>0</v>
      </c>
      <c r="I14" s="20">
        <v>6</v>
      </c>
      <c r="J14" s="20">
        <v>64</v>
      </c>
      <c r="K14" s="20">
        <v>49</v>
      </c>
      <c r="L14" s="20">
        <v>0</v>
      </c>
      <c r="M14" s="20">
        <v>5</v>
      </c>
      <c r="N14" s="20">
        <v>54</v>
      </c>
      <c r="O14" s="20">
        <v>0</v>
      </c>
      <c r="P14" s="20">
        <v>0</v>
      </c>
      <c r="Q14" s="20">
        <v>1</v>
      </c>
      <c r="R14" s="20">
        <v>1</v>
      </c>
      <c r="S14" s="20">
        <v>180</v>
      </c>
      <c r="T14" s="20">
        <v>28</v>
      </c>
      <c r="U14" s="20">
        <v>37</v>
      </c>
      <c r="V14" s="20">
        <v>44</v>
      </c>
      <c r="W14" s="20">
        <v>289</v>
      </c>
    </row>
    <row r="15" spans="2:23" ht="20.100000000000001" customHeight="1" thickBot="1" x14ac:dyDescent="0.25">
      <c r="B15" s="4" t="s">
        <v>25</v>
      </c>
      <c r="C15" s="20">
        <v>149</v>
      </c>
      <c r="D15" s="20">
        <v>6</v>
      </c>
      <c r="E15" s="20">
        <v>47</v>
      </c>
      <c r="F15" s="20">
        <v>202</v>
      </c>
      <c r="G15" s="20">
        <v>89</v>
      </c>
      <c r="H15" s="20">
        <v>4</v>
      </c>
      <c r="I15" s="20">
        <v>6</v>
      </c>
      <c r="J15" s="20">
        <v>99</v>
      </c>
      <c r="K15" s="20">
        <v>60</v>
      </c>
      <c r="L15" s="20">
        <v>2</v>
      </c>
      <c r="M15" s="20">
        <v>41</v>
      </c>
      <c r="N15" s="20">
        <v>103</v>
      </c>
      <c r="O15" s="20">
        <v>0</v>
      </c>
      <c r="P15" s="20">
        <v>0</v>
      </c>
      <c r="Q15" s="20">
        <v>0</v>
      </c>
      <c r="R15" s="20">
        <v>0</v>
      </c>
      <c r="S15" s="20">
        <v>357</v>
      </c>
      <c r="T15" s="20">
        <v>106</v>
      </c>
      <c r="U15" s="20">
        <v>231</v>
      </c>
      <c r="V15" s="20">
        <v>3</v>
      </c>
      <c r="W15" s="20">
        <v>697</v>
      </c>
    </row>
    <row r="16" spans="2:23" ht="20.100000000000001" customHeight="1" thickBot="1" x14ac:dyDescent="0.25">
      <c r="B16" s="4" t="s">
        <v>26</v>
      </c>
      <c r="C16" s="20">
        <v>842</v>
      </c>
      <c r="D16" s="20">
        <v>8</v>
      </c>
      <c r="E16" s="20">
        <v>119</v>
      </c>
      <c r="F16" s="20">
        <v>969</v>
      </c>
      <c r="G16" s="20">
        <v>640</v>
      </c>
      <c r="H16" s="20">
        <v>3</v>
      </c>
      <c r="I16" s="20">
        <v>41</v>
      </c>
      <c r="J16" s="20">
        <v>684</v>
      </c>
      <c r="K16" s="20">
        <v>202</v>
      </c>
      <c r="L16" s="20">
        <v>4</v>
      </c>
      <c r="M16" s="20">
        <v>78</v>
      </c>
      <c r="N16" s="20">
        <v>284</v>
      </c>
      <c r="O16" s="20">
        <v>0</v>
      </c>
      <c r="P16" s="20">
        <v>1</v>
      </c>
      <c r="Q16" s="20">
        <v>0</v>
      </c>
      <c r="R16" s="20">
        <v>1</v>
      </c>
      <c r="S16" s="20">
        <v>517</v>
      </c>
      <c r="T16" s="20">
        <v>74</v>
      </c>
      <c r="U16" s="20">
        <v>231</v>
      </c>
      <c r="V16" s="20">
        <v>65</v>
      </c>
      <c r="W16" s="20">
        <v>887</v>
      </c>
    </row>
    <row r="17" spans="2:23" ht="20.100000000000001" customHeight="1" thickBot="1" x14ac:dyDescent="0.25">
      <c r="B17" s="4" t="s">
        <v>27</v>
      </c>
      <c r="C17" s="20">
        <v>59</v>
      </c>
      <c r="D17" s="20">
        <v>1</v>
      </c>
      <c r="E17" s="20">
        <v>19</v>
      </c>
      <c r="F17" s="20">
        <v>79</v>
      </c>
      <c r="G17" s="20">
        <v>25</v>
      </c>
      <c r="H17" s="20">
        <v>0</v>
      </c>
      <c r="I17" s="20">
        <v>4</v>
      </c>
      <c r="J17" s="20">
        <v>29</v>
      </c>
      <c r="K17" s="20">
        <v>34</v>
      </c>
      <c r="L17" s="20">
        <v>1</v>
      </c>
      <c r="M17" s="20">
        <v>15</v>
      </c>
      <c r="N17" s="20">
        <v>50</v>
      </c>
      <c r="O17" s="20">
        <v>0</v>
      </c>
      <c r="P17" s="20">
        <v>0</v>
      </c>
      <c r="Q17" s="20">
        <v>0</v>
      </c>
      <c r="R17" s="20">
        <v>0</v>
      </c>
      <c r="S17" s="20">
        <v>87</v>
      </c>
      <c r="T17" s="20">
        <v>13</v>
      </c>
      <c r="U17" s="20">
        <v>43</v>
      </c>
      <c r="V17" s="20">
        <v>9</v>
      </c>
      <c r="W17" s="20">
        <v>152</v>
      </c>
    </row>
    <row r="18" spans="2:23" ht="20.100000000000001" customHeight="1" thickBot="1" x14ac:dyDescent="0.25">
      <c r="B18" s="4" t="s">
        <v>28</v>
      </c>
      <c r="C18" s="20">
        <v>167</v>
      </c>
      <c r="D18" s="20">
        <v>2</v>
      </c>
      <c r="E18" s="20">
        <v>51</v>
      </c>
      <c r="F18" s="20">
        <v>220</v>
      </c>
      <c r="G18" s="20">
        <v>64</v>
      </c>
      <c r="H18" s="20">
        <v>0</v>
      </c>
      <c r="I18" s="20">
        <v>17</v>
      </c>
      <c r="J18" s="20">
        <v>81</v>
      </c>
      <c r="K18" s="20">
        <v>99</v>
      </c>
      <c r="L18" s="20">
        <v>2</v>
      </c>
      <c r="M18" s="20">
        <v>33</v>
      </c>
      <c r="N18" s="20">
        <v>134</v>
      </c>
      <c r="O18" s="20">
        <v>4</v>
      </c>
      <c r="P18" s="20">
        <v>0</v>
      </c>
      <c r="Q18" s="20">
        <v>1</v>
      </c>
      <c r="R18" s="20">
        <v>5</v>
      </c>
      <c r="S18" s="20">
        <v>370</v>
      </c>
      <c r="T18" s="20">
        <v>55</v>
      </c>
      <c r="U18" s="20">
        <v>113</v>
      </c>
      <c r="V18" s="20">
        <v>17</v>
      </c>
      <c r="W18" s="20">
        <v>555</v>
      </c>
    </row>
    <row r="19" spans="2:23" ht="20.100000000000001" customHeight="1" thickBot="1" x14ac:dyDescent="0.25">
      <c r="B19" s="4" t="s">
        <v>29</v>
      </c>
      <c r="C19" s="20">
        <v>180</v>
      </c>
      <c r="D19" s="20">
        <v>14</v>
      </c>
      <c r="E19" s="20">
        <v>63</v>
      </c>
      <c r="F19" s="20">
        <v>257</v>
      </c>
      <c r="G19" s="20">
        <v>64</v>
      </c>
      <c r="H19" s="20">
        <v>1</v>
      </c>
      <c r="I19" s="20">
        <v>5</v>
      </c>
      <c r="J19" s="20">
        <v>70</v>
      </c>
      <c r="K19" s="20">
        <v>116</v>
      </c>
      <c r="L19" s="20">
        <v>13</v>
      </c>
      <c r="M19" s="20">
        <v>58</v>
      </c>
      <c r="N19" s="20">
        <v>187</v>
      </c>
      <c r="O19" s="20">
        <v>0</v>
      </c>
      <c r="P19" s="20">
        <v>0</v>
      </c>
      <c r="Q19" s="20">
        <v>0</v>
      </c>
      <c r="R19" s="20">
        <v>0</v>
      </c>
      <c r="S19" s="20">
        <v>427</v>
      </c>
      <c r="T19" s="20">
        <v>46</v>
      </c>
      <c r="U19" s="20">
        <v>207</v>
      </c>
      <c r="V19" s="20">
        <v>39</v>
      </c>
      <c r="W19" s="20">
        <v>719</v>
      </c>
    </row>
    <row r="20" spans="2:23" ht="20.100000000000001" customHeight="1" thickBot="1" x14ac:dyDescent="0.25">
      <c r="B20" s="4" t="s">
        <v>30</v>
      </c>
      <c r="C20" s="20">
        <v>553</v>
      </c>
      <c r="D20" s="20">
        <v>31</v>
      </c>
      <c r="E20" s="20">
        <v>143</v>
      </c>
      <c r="F20" s="20">
        <v>727</v>
      </c>
      <c r="G20" s="20">
        <v>218</v>
      </c>
      <c r="H20" s="20">
        <v>6</v>
      </c>
      <c r="I20" s="20">
        <v>47</v>
      </c>
      <c r="J20" s="20">
        <v>271</v>
      </c>
      <c r="K20" s="20">
        <v>335</v>
      </c>
      <c r="L20" s="20">
        <v>25</v>
      </c>
      <c r="M20" s="20">
        <v>96</v>
      </c>
      <c r="N20" s="20">
        <v>456</v>
      </c>
      <c r="O20" s="20">
        <v>0</v>
      </c>
      <c r="P20" s="20">
        <v>0</v>
      </c>
      <c r="Q20" s="20">
        <v>0</v>
      </c>
      <c r="R20" s="20">
        <v>0</v>
      </c>
      <c r="S20" s="20">
        <v>1511</v>
      </c>
      <c r="T20" s="20">
        <v>299</v>
      </c>
      <c r="U20" s="20">
        <v>760</v>
      </c>
      <c r="V20" s="20">
        <v>200</v>
      </c>
      <c r="W20" s="20">
        <v>2770</v>
      </c>
    </row>
    <row r="21" spans="2:23" ht="20.100000000000001" customHeight="1" thickBot="1" x14ac:dyDescent="0.25">
      <c r="B21" s="4" t="s">
        <v>31</v>
      </c>
      <c r="C21" s="20">
        <v>1078</v>
      </c>
      <c r="D21" s="20">
        <v>66</v>
      </c>
      <c r="E21" s="20">
        <v>214</v>
      </c>
      <c r="F21" s="20">
        <v>1358</v>
      </c>
      <c r="G21" s="20">
        <v>135</v>
      </c>
      <c r="H21" s="20">
        <v>5</v>
      </c>
      <c r="I21" s="20">
        <v>18</v>
      </c>
      <c r="J21" s="20">
        <v>158</v>
      </c>
      <c r="K21" s="20">
        <v>943</v>
      </c>
      <c r="L21" s="20">
        <v>61</v>
      </c>
      <c r="M21" s="20">
        <v>194</v>
      </c>
      <c r="N21" s="20">
        <v>1198</v>
      </c>
      <c r="O21" s="20">
        <v>0</v>
      </c>
      <c r="P21" s="20">
        <v>0</v>
      </c>
      <c r="Q21" s="20">
        <v>2</v>
      </c>
      <c r="R21" s="20">
        <v>2</v>
      </c>
      <c r="S21" s="20">
        <v>1447</v>
      </c>
      <c r="T21" s="20">
        <v>197</v>
      </c>
      <c r="U21" s="20">
        <v>445</v>
      </c>
      <c r="V21" s="20">
        <v>176</v>
      </c>
      <c r="W21" s="20">
        <v>2265</v>
      </c>
    </row>
    <row r="22" spans="2:23" ht="20.100000000000001" customHeight="1" thickBot="1" x14ac:dyDescent="0.25">
      <c r="B22" s="4" t="s">
        <v>32</v>
      </c>
      <c r="C22" s="20">
        <v>131</v>
      </c>
      <c r="D22" s="20">
        <v>4</v>
      </c>
      <c r="E22" s="20">
        <v>47</v>
      </c>
      <c r="F22" s="20">
        <v>182</v>
      </c>
      <c r="G22" s="20">
        <v>60</v>
      </c>
      <c r="H22" s="20">
        <v>0</v>
      </c>
      <c r="I22" s="20">
        <v>5</v>
      </c>
      <c r="J22" s="20">
        <v>65</v>
      </c>
      <c r="K22" s="20">
        <v>71</v>
      </c>
      <c r="L22" s="20">
        <v>4</v>
      </c>
      <c r="M22" s="20">
        <v>42</v>
      </c>
      <c r="N22" s="20">
        <v>117</v>
      </c>
      <c r="O22" s="20">
        <v>0</v>
      </c>
      <c r="P22" s="20">
        <v>0</v>
      </c>
      <c r="Q22" s="20">
        <v>0</v>
      </c>
      <c r="R22" s="20">
        <v>0</v>
      </c>
      <c r="S22" s="20">
        <v>183</v>
      </c>
      <c r="T22" s="20">
        <v>15</v>
      </c>
      <c r="U22" s="20">
        <v>52</v>
      </c>
      <c r="V22" s="20">
        <v>6</v>
      </c>
      <c r="W22" s="20">
        <v>256</v>
      </c>
    </row>
    <row r="23" spans="2:23" ht="20.100000000000001" customHeight="1" thickBot="1" x14ac:dyDescent="0.25">
      <c r="B23" s="4" t="s">
        <v>33</v>
      </c>
      <c r="C23" s="20">
        <v>259</v>
      </c>
      <c r="D23" s="20">
        <v>7</v>
      </c>
      <c r="E23" s="20">
        <v>96</v>
      </c>
      <c r="F23" s="20">
        <v>362</v>
      </c>
      <c r="G23" s="20">
        <v>95</v>
      </c>
      <c r="H23" s="20">
        <v>0</v>
      </c>
      <c r="I23" s="20">
        <v>14</v>
      </c>
      <c r="J23" s="20">
        <v>109</v>
      </c>
      <c r="K23" s="20">
        <v>163</v>
      </c>
      <c r="L23" s="20">
        <v>7</v>
      </c>
      <c r="M23" s="20">
        <v>45</v>
      </c>
      <c r="N23" s="20">
        <v>215</v>
      </c>
      <c r="O23" s="20">
        <v>1</v>
      </c>
      <c r="P23" s="20">
        <v>0</v>
      </c>
      <c r="Q23" s="20">
        <v>37</v>
      </c>
      <c r="R23" s="20">
        <v>38</v>
      </c>
      <c r="S23" s="20">
        <v>460</v>
      </c>
      <c r="T23" s="20">
        <v>44</v>
      </c>
      <c r="U23" s="20">
        <v>243</v>
      </c>
      <c r="V23" s="20">
        <v>29</v>
      </c>
      <c r="W23" s="20">
        <v>776</v>
      </c>
    </row>
    <row r="24" spans="2:23" ht="20.100000000000001" customHeight="1" thickBot="1" x14ac:dyDescent="0.25">
      <c r="B24" s="4" t="s">
        <v>34</v>
      </c>
      <c r="C24" s="20">
        <v>510</v>
      </c>
      <c r="D24" s="20">
        <v>25</v>
      </c>
      <c r="E24" s="20">
        <v>140</v>
      </c>
      <c r="F24" s="20">
        <v>675</v>
      </c>
      <c r="G24" s="20">
        <v>93</v>
      </c>
      <c r="H24" s="20">
        <v>0</v>
      </c>
      <c r="I24" s="20">
        <v>9</v>
      </c>
      <c r="J24" s="20">
        <v>102</v>
      </c>
      <c r="K24" s="20">
        <v>417</v>
      </c>
      <c r="L24" s="20">
        <v>25</v>
      </c>
      <c r="M24" s="20">
        <v>126</v>
      </c>
      <c r="N24" s="20">
        <v>568</v>
      </c>
      <c r="O24" s="20">
        <v>0</v>
      </c>
      <c r="P24" s="20">
        <v>0</v>
      </c>
      <c r="Q24" s="20">
        <v>5</v>
      </c>
      <c r="R24" s="20">
        <v>5</v>
      </c>
      <c r="S24" s="20">
        <v>1305</v>
      </c>
      <c r="T24" s="20">
        <v>255</v>
      </c>
      <c r="U24" s="20">
        <v>536</v>
      </c>
      <c r="V24" s="20">
        <v>97</v>
      </c>
      <c r="W24" s="20">
        <v>2193</v>
      </c>
    </row>
    <row r="25" spans="2:23" ht="20.100000000000001" customHeight="1" thickBot="1" x14ac:dyDescent="0.25">
      <c r="B25" s="4" t="s">
        <v>35</v>
      </c>
      <c r="C25" s="20">
        <v>184</v>
      </c>
      <c r="D25" s="20">
        <v>2</v>
      </c>
      <c r="E25" s="20">
        <v>41</v>
      </c>
      <c r="F25" s="20">
        <v>227</v>
      </c>
      <c r="G25" s="20">
        <v>100</v>
      </c>
      <c r="H25" s="20">
        <v>0</v>
      </c>
      <c r="I25" s="20">
        <v>9</v>
      </c>
      <c r="J25" s="20">
        <v>109</v>
      </c>
      <c r="K25" s="20">
        <v>84</v>
      </c>
      <c r="L25" s="20">
        <v>2</v>
      </c>
      <c r="M25" s="20">
        <v>32</v>
      </c>
      <c r="N25" s="20">
        <v>118</v>
      </c>
      <c r="O25" s="20">
        <v>0</v>
      </c>
      <c r="P25" s="20">
        <v>0</v>
      </c>
      <c r="Q25" s="20">
        <v>0</v>
      </c>
      <c r="R25" s="20">
        <v>0</v>
      </c>
      <c r="S25" s="20">
        <v>464</v>
      </c>
      <c r="T25" s="20">
        <v>73</v>
      </c>
      <c r="U25" s="20">
        <v>227</v>
      </c>
      <c r="V25" s="20">
        <v>35</v>
      </c>
      <c r="W25" s="20">
        <v>799</v>
      </c>
    </row>
    <row r="26" spans="2:23" ht="20.100000000000001" customHeight="1" thickBot="1" x14ac:dyDescent="0.25">
      <c r="B26" s="4" t="s">
        <v>36</v>
      </c>
      <c r="C26" s="20">
        <v>45</v>
      </c>
      <c r="D26" s="20">
        <v>5</v>
      </c>
      <c r="E26" s="20">
        <v>13</v>
      </c>
      <c r="F26" s="20">
        <v>63</v>
      </c>
      <c r="G26" s="20">
        <v>7</v>
      </c>
      <c r="H26" s="20">
        <v>0</v>
      </c>
      <c r="I26" s="20">
        <v>1</v>
      </c>
      <c r="J26" s="20">
        <v>8</v>
      </c>
      <c r="K26" s="20">
        <v>38</v>
      </c>
      <c r="L26" s="20">
        <v>5</v>
      </c>
      <c r="M26" s="20">
        <v>12</v>
      </c>
      <c r="N26" s="20">
        <v>55</v>
      </c>
      <c r="O26" s="20">
        <v>0</v>
      </c>
      <c r="P26" s="20">
        <v>0</v>
      </c>
      <c r="Q26" s="20">
        <v>0</v>
      </c>
      <c r="R26" s="20">
        <v>0</v>
      </c>
      <c r="S26" s="20">
        <v>208</v>
      </c>
      <c r="T26" s="20">
        <v>41</v>
      </c>
      <c r="U26" s="20">
        <v>54</v>
      </c>
      <c r="V26" s="20">
        <v>9</v>
      </c>
      <c r="W26" s="20">
        <v>312</v>
      </c>
    </row>
    <row r="27" spans="2:23" ht="20.100000000000001" customHeight="1" thickBot="1" x14ac:dyDescent="0.25">
      <c r="B27" s="5" t="s">
        <v>37</v>
      </c>
      <c r="C27" s="20">
        <v>191</v>
      </c>
      <c r="D27" s="20">
        <v>2</v>
      </c>
      <c r="E27" s="20">
        <v>68</v>
      </c>
      <c r="F27" s="20">
        <v>261</v>
      </c>
      <c r="G27" s="20">
        <v>123</v>
      </c>
      <c r="H27" s="20">
        <v>1</v>
      </c>
      <c r="I27" s="20">
        <v>18</v>
      </c>
      <c r="J27" s="20">
        <v>142</v>
      </c>
      <c r="K27" s="20">
        <v>68</v>
      </c>
      <c r="L27" s="20">
        <v>1</v>
      </c>
      <c r="M27" s="20">
        <v>45</v>
      </c>
      <c r="N27" s="20">
        <v>114</v>
      </c>
      <c r="O27" s="20">
        <v>0</v>
      </c>
      <c r="P27" s="20">
        <v>0</v>
      </c>
      <c r="Q27" s="20">
        <v>5</v>
      </c>
      <c r="R27" s="20">
        <v>5</v>
      </c>
      <c r="S27" s="20">
        <v>433</v>
      </c>
      <c r="T27" s="20">
        <v>44</v>
      </c>
      <c r="U27" s="20">
        <v>130</v>
      </c>
      <c r="V27" s="20">
        <v>25</v>
      </c>
      <c r="W27" s="20">
        <v>632</v>
      </c>
    </row>
    <row r="28" spans="2:23" ht="20.100000000000001" customHeight="1" thickBot="1" x14ac:dyDescent="0.25">
      <c r="B28" s="6" t="s">
        <v>38</v>
      </c>
      <c r="C28" s="21">
        <v>24</v>
      </c>
      <c r="D28" s="21">
        <v>0</v>
      </c>
      <c r="E28" s="21">
        <v>4</v>
      </c>
      <c r="F28" s="21">
        <v>28</v>
      </c>
      <c r="G28" s="21">
        <v>11</v>
      </c>
      <c r="H28" s="21">
        <v>0</v>
      </c>
      <c r="I28" s="21">
        <v>0</v>
      </c>
      <c r="J28" s="21">
        <v>11</v>
      </c>
      <c r="K28" s="21">
        <v>13</v>
      </c>
      <c r="L28" s="21">
        <v>0</v>
      </c>
      <c r="M28" s="21">
        <v>4</v>
      </c>
      <c r="N28" s="21">
        <v>17</v>
      </c>
      <c r="O28" s="21">
        <v>0</v>
      </c>
      <c r="P28" s="21">
        <v>0</v>
      </c>
      <c r="Q28" s="21">
        <v>0</v>
      </c>
      <c r="R28" s="21">
        <v>0</v>
      </c>
      <c r="S28" s="21">
        <v>48</v>
      </c>
      <c r="T28" s="21">
        <v>5</v>
      </c>
      <c r="U28" s="21">
        <v>30</v>
      </c>
      <c r="V28" s="21">
        <v>17</v>
      </c>
      <c r="W28" s="21">
        <v>100</v>
      </c>
    </row>
    <row r="29" spans="2:23" ht="20.100000000000001" customHeight="1" thickBot="1" x14ac:dyDescent="0.25">
      <c r="B29" s="7" t="s">
        <v>39</v>
      </c>
      <c r="C29" s="9">
        <f>SUM(C12:C28)</f>
        <v>6134</v>
      </c>
      <c r="D29" s="9">
        <f t="shared" ref="D29:W29" si="0">SUM(D12:D28)</f>
        <v>245</v>
      </c>
      <c r="E29" s="9">
        <f t="shared" si="0"/>
        <v>1522</v>
      </c>
      <c r="F29" s="9">
        <f t="shared" si="0"/>
        <v>7901</v>
      </c>
      <c r="G29" s="9">
        <f t="shared" si="0"/>
        <v>2495</v>
      </c>
      <c r="H29" s="9">
        <f t="shared" si="0"/>
        <v>33</v>
      </c>
      <c r="I29" s="9">
        <f t="shared" si="0"/>
        <v>337</v>
      </c>
      <c r="J29" s="9">
        <f t="shared" si="0"/>
        <v>2865</v>
      </c>
      <c r="K29" s="9">
        <f t="shared" si="0"/>
        <v>3619</v>
      </c>
      <c r="L29" s="9">
        <f t="shared" si="0"/>
        <v>211</v>
      </c>
      <c r="M29" s="9">
        <f t="shared" si="0"/>
        <v>1122</v>
      </c>
      <c r="N29" s="9">
        <f t="shared" si="0"/>
        <v>4952</v>
      </c>
      <c r="O29" s="9">
        <f t="shared" si="0"/>
        <v>20</v>
      </c>
      <c r="P29" s="9">
        <f t="shared" si="0"/>
        <v>1</v>
      </c>
      <c r="Q29" s="9">
        <f t="shared" si="0"/>
        <v>63</v>
      </c>
      <c r="R29" s="9">
        <f t="shared" si="0"/>
        <v>84</v>
      </c>
      <c r="S29" s="9">
        <f t="shared" si="0"/>
        <v>10163</v>
      </c>
      <c r="T29" s="9">
        <f t="shared" si="0"/>
        <v>1628</v>
      </c>
      <c r="U29" s="9">
        <f t="shared" si="0"/>
        <v>4158</v>
      </c>
      <c r="V29" s="9">
        <f t="shared" si="0"/>
        <v>947</v>
      </c>
      <c r="W29" s="9">
        <f t="shared" si="0"/>
        <v>16896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  <mergeCell ref="R10:R11"/>
    <mergeCell ref="S10:S11"/>
    <mergeCell ref="T10:U10"/>
    <mergeCell ref="V10:V11"/>
    <mergeCell ref="W10:W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30"/>
  <sheetViews>
    <sheetView topLeftCell="B1"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7" t="s">
        <v>239</v>
      </c>
      <c r="D9" s="70"/>
      <c r="E9" s="70"/>
      <c r="F9" s="70"/>
      <c r="G9" s="84"/>
      <c r="H9" s="77" t="s">
        <v>240</v>
      </c>
      <c r="I9" s="70"/>
      <c r="J9" s="70"/>
      <c r="K9" s="70"/>
      <c r="L9" s="84"/>
      <c r="M9" s="77" t="s">
        <v>52</v>
      </c>
      <c r="N9" s="70"/>
      <c r="O9" s="70"/>
      <c r="P9" s="70"/>
      <c r="Q9" s="84"/>
    </row>
    <row r="10" spans="2:17" ht="28.5" customHeight="1" x14ac:dyDescent="0.2">
      <c r="B10" s="11"/>
      <c r="C10" s="87" t="s">
        <v>128</v>
      </c>
      <c r="D10" s="87"/>
      <c r="E10" s="87" t="s">
        <v>129</v>
      </c>
      <c r="F10" s="87"/>
      <c r="G10" s="85" t="s">
        <v>52</v>
      </c>
      <c r="H10" s="87" t="s">
        <v>130</v>
      </c>
      <c r="I10" s="87"/>
      <c r="J10" s="85" t="s">
        <v>129</v>
      </c>
      <c r="K10" s="85"/>
      <c r="L10" s="85" t="s">
        <v>52</v>
      </c>
      <c r="M10" s="87" t="s">
        <v>128</v>
      </c>
      <c r="N10" s="87"/>
      <c r="O10" s="85" t="s">
        <v>129</v>
      </c>
      <c r="P10" s="85"/>
      <c r="Q10" s="85" t="s">
        <v>52</v>
      </c>
    </row>
    <row r="11" spans="2:17" ht="42" customHeight="1" thickBot="1" x14ac:dyDescent="0.25">
      <c r="B11" s="13"/>
      <c r="C11" s="22" t="s">
        <v>41</v>
      </c>
      <c r="D11" s="22" t="s">
        <v>131</v>
      </c>
      <c r="E11" s="22" t="s">
        <v>41</v>
      </c>
      <c r="F11" s="22" t="s">
        <v>131</v>
      </c>
      <c r="G11" s="86"/>
      <c r="H11" s="22" t="s">
        <v>41</v>
      </c>
      <c r="I11" s="22" t="s">
        <v>131</v>
      </c>
      <c r="J11" s="22" t="s">
        <v>41</v>
      </c>
      <c r="K11" s="22" t="s">
        <v>131</v>
      </c>
      <c r="L11" s="86"/>
      <c r="M11" s="22" t="s">
        <v>41</v>
      </c>
      <c r="N11" s="22" t="s">
        <v>131</v>
      </c>
      <c r="O11" s="22" t="s">
        <v>41</v>
      </c>
      <c r="P11" s="22" t="s">
        <v>131</v>
      </c>
      <c r="Q11" s="86"/>
    </row>
    <row r="12" spans="2:17" ht="20.100000000000001" customHeight="1" thickBot="1" x14ac:dyDescent="0.25">
      <c r="B12" s="3" t="s">
        <v>22</v>
      </c>
      <c r="C12" s="19">
        <v>64</v>
      </c>
      <c r="D12" s="19">
        <v>55</v>
      </c>
      <c r="E12" s="19">
        <v>2862</v>
      </c>
      <c r="F12" s="19">
        <v>2439</v>
      </c>
      <c r="G12" s="19">
        <v>5420</v>
      </c>
      <c r="H12" s="19">
        <v>0</v>
      </c>
      <c r="I12" s="19">
        <v>6</v>
      </c>
      <c r="J12" s="19">
        <v>0</v>
      </c>
      <c r="K12" s="19">
        <v>8</v>
      </c>
      <c r="L12" s="19">
        <v>14</v>
      </c>
      <c r="M12" s="19">
        <v>64</v>
      </c>
      <c r="N12" s="19">
        <v>61</v>
      </c>
      <c r="O12" s="19">
        <v>2862</v>
      </c>
      <c r="P12" s="19">
        <v>2447</v>
      </c>
      <c r="Q12" s="19">
        <v>5434</v>
      </c>
    </row>
    <row r="13" spans="2:17" ht="20.100000000000001" customHeight="1" thickBot="1" x14ac:dyDescent="0.25">
      <c r="B13" s="4" t="s">
        <v>23</v>
      </c>
      <c r="C13" s="20">
        <v>3</v>
      </c>
      <c r="D13" s="20">
        <v>22</v>
      </c>
      <c r="E13" s="20">
        <v>125</v>
      </c>
      <c r="F13" s="20">
        <v>250</v>
      </c>
      <c r="G13" s="20">
        <v>400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22</v>
      </c>
      <c r="O13" s="20">
        <v>125</v>
      </c>
      <c r="P13" s="20">
        <v>250</v>
      </c>
      <c r="Q13" s="20">
        <v>400</v>
      </c>
    </row>
    <row r="14" spans="2:17" ht="20.100000000000001" customHeight="1" thickBot="1" x14ac:dyDescent="0.25">
      <c r="B14" s="4" t="s">
        <v>24</v>
      </c>
      <c r="C14" s="20">
        <v>7</v>
      </c>
      <c r="D14" s="20">
        <v>8</v>
      </c>
      <c r="E14" s="20">
        <v>114</v>
      </c>
      <c r="F14" s="20">
        <v>277</v>
      </c>
      <c r="G14" s="20">
        <v>406</v>
      </c>
      <c r="H14" s="20">
        <v>0</v>
      </c>
      <c r="I14" s="20">
        <v>0</v>
      </c>
      <c r="J14" s="20">
        <v>0</v>
      </c>
      <c r="K14" s="20">
        <v>5</v>
      </c>
      <c r="L14" s="20">
        <v>5</v>
      </c>
      <c r="M14" s="20">
        <v>7</v>
      </c>
      <c r="N14" s="20">
        <v>8</v>
      </c>
      <c r="O14" s="20">
        <v>114</v>
      </c>
      <c r="P14" s="20">
        <v>282</v>
      </c>
      <c r="Q14" s="20">
        <v>411</v>
      </c>
    </row>
    <row r="15" spans="2:17" ht="20.100000000000001" customHeight="1" thickBot="1" x14ac:dyDescent="0.25">
      <c r="B15" s="4" t="s">
        <v>25</v>
      </c>
      <c r="C15" s="20">
        <v>11</v>
      </c>
      <c r="D15" s="20">
        <v>28</v>
      </c>
      <c r="E15" s="20">
        <v>173</v>
      </c>
      <c r="F15" s="20">
        <v>412</v>
      </c>
      <c r="G15" s="20">
        <v>624</v>
      </c>
      <c r="H15" s="20">
        <v>0</v>
      </c>
      <c r="I15" s="20">
        <v>1</v>
      </c>
      <c r="J15" s="20">
        <v>0</v>
      </c>
      <c r="K15" s="20">
        <v>0</v>
      </c>
      <c r="L15" s="20">
        <v>1</v>
      </c>
      <c r="M15" s="20">
        <v>11</v>
      </c>
      <c r="N15" s="20">
        <v>29</v>
      </c>
      <c r="O15" s="20">
        <v>173</v>
      </c>
      <c r="P15" s="20">
        <v>412</v>
      </c>
      <c r="Q15" s="20">
        <v>625</v>
      </c>
    </row>
    <row r="16" spans="2:17" ht="20.100000000000001" customHeight="1" thickBot="1" x14ac:dyDescent="0.25">
      <c r="B16" s="4" t="s">
        <v>26</v>
      </c>
      <c r="C16" s="20">
        <v>3</v>
      </c>
      <c r="D16" s="20">
        <v>10</v>
      </c>
      <c r="E16" s="20">
        <v>274</v>
      </c>
      <c r="F16" s="20">
        <v>358</v>
      </c>
      <c r="G16" s="20">
        <v>645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10</v>
      </c>
      <c r="O16" s="20">
        <v>274</v>
      </c>
      <c r="P16" s="20">
        <v>358</v>
      </c>
      <c r="Q16" s="20">
        <v>645</v>
      </c>
    </row>
    <row r="17" spans="2:17" ht="20.100000000000001" customHeight="1" thickBot="1" x14ac:dyDescent="0.25">
      <c r="B17" s="4" t="s">
        <v>27</v>
      </c>
      <c r="C17" s="20">
        <v>5</v>
      </c>
      <c r="D17" s="20">
        <v>13</v>
      </c>
      <c r="E17" s="20">
        <v>200</v>
      </c>
      <c r="F17" s="20">
        <v>102</v>
      </c>
      <c r="G17" s="20">
        <v>320</v>
      </c>
      <c r="H17" s="20">
        <v>0</v>
      </c>
      <c r="I17" s="20">
        <v>0</v>
      </c>
      <c r="J17" s="20">
        <v>0</v>
      </c>
      <c r="K17" s="20">
        <v>2</v>
      </c>
      <c r="L17" s="20">
        <v>2</v>
      </c>
      <c r="M17" s="20">
        <v>5</v>
      </c>
      <c r="N17" s="20">
        <v>13</v>
      </c>
      <c r="O17" s="20">
        <v>200</v>
      </c>
      <c r="P17" s="20">
        <v>104</v>
      </c>
      <c r="Q17" s="20">
        <v>322</v>
      </c>
    </row>
    <row r="18" spans="2:17" ht="20.100000000000001" customHeight="1" thickBot="1" x14ac:dyDescent="0.25">
      <c r="B18" s="4" t="s">
        <v>28</v>
      </c>
      <c r="C18" s="20">
        <v>6</v>
      </c>
      <c r="D18" s="20">
        <v>18</v>
      </c>
      <c r="E18" s="20">
        <v>441</v>
      </c>
      <c r="F18" s="20">
        <v>769</v>
      </c>
      <c r="G18" s="20">
        <v>1234</v>
      </c>
      <c r="H18" s="20">
        <v>0</v>
      </c>
      <c r="I18" s="20">
        <v>0</v>
      </c>
      <c r="J18" s="20">
        <v>0</v>
      </c>
      <c r="K18" s="20">
        <v>1</v>
      </c>
      <c r="L18" s="20">
        <v>1</v>
      </c>
      <c r="M18" s="20">
        <v>6</v>
      </c>
      <c r="N18" s="20">
        <v>18</v>
      </c>
      <c r="O18" s="20">
        <v>441</v>
      </c>
      <c r="P18" s="20">
        <v>770</v>
      </c>
      <c r="Q18" s="20">
        <v>1235</v>
      </c>
    </row>
    <row r="19" spans="2:17" ht="20.100000000000001" customHeight="1" thickBot="1" x14ac:dyDescent="0.25">
      <c r="B19" s="4" t="s">
        <v>29</v>
      </c>
      <c r="C19" s="20">
        <v>4</v>
      </c>
      <c r="D19" s="20">
        <v>29</v>
      </c>
      <c r="E19" s="20">
        <v>427</v>
      </c>
      <c r="F19" s="20">
        <v>469</v>
      </c>
      <c r="G19" s="20">
        <v>929</v>
      </c>
      <c r="H19" s="20">
        <v>0</v>
      </c>
      <c r="I19" s="20">
        <v>0</v>
      </c>
      <c r="J19" s="20">
        <v>0</v>
      </c>
      <c r="K19" s="20">
        <v>1</v>
      </c>
      <c r="L19" s="20">
        <v>1</v>
      </c>
      <c r="M19" s="20">
        <v>4</v>
      </c>
      <c r="N19" s="20">
        <v>29</v>
      </c>
      <c r="O19" s="20">
        <v>427</v>
      </c>
      <c r="P19" s="20">
        <v>470</v>
      </c>
      <c r="Q19" s="20">
        <v>930</v>
      </c>
    </row>
    <row r="20" spans="2:17" ht="20.100000000000001" customHeight="1" thickBot="1" x14ac:dyDescent="0.25">
      <c r="B20" s="4" t="s">
        <v>30</v>
      </c>
      <c r="C20" s="20">
        <v>29</v>
      </c>
      <c r="D20" s="20">
        <v>37</v>
      </c>
      <c r="E20" s="20">
        <v>3150</v>
      </c>
      <c r="F20" s="20">
        <v>2073</v>
      </c>
      <c r="G20" s="20">
        <v>5289</v>
      </c>
      <c r="H20" s="20">
        <v>0</v>
      </c>
      <c r="I20" s="20">
        <v>3</v>
      </c>
      <c r="J20" s="20">
        <v>0</v>
      </c>
      <c r="K20" s="20">
        <v>34</v>
      </c>
      <c r="L20" s="20">
        <v>37</v>
      </c>
      <c r="M20" s="20">
        <v>29</v>
      </c>
      <c r="N20" s="20">
        <v>40</v>
      </c>
      <c r="O20" s="20">
        <v>3150</v>
      </c>
      <c r="P20" s="20">
        <v>2107</v>
      </c>
      <c r="Q20" s="20">
        <v>5326</v>
      </c>
    </row>
    <row r="21" spans="2:17" ht="20.100000000000001" customHeight="1" thickBot="1" x14ac:dyDescent="0.25">
      <c r="B21" s="4" t="s">
        <v>31</v>
      </c>
      <c r="C21" s="20">
        <v>18</v>
      </c>
      <c r="D21" s="20">
        <v>74</v>
      </c>
      <c r="E21" s="20">
        <v>1540</v>
      </c>
      <c r="F21" s="20">
        <v>2250</v>
      </c>
      <c r="G21" s="20">
        <v>3882</v>
      </c>
      <c r="H21" s="20">
        <v>0</v>
      </c>
      <c r="I21" s="20">
        <v>6</v>
      </c>
      <c r="J21" s="20">
        <v>0</v>
      </c>
      <c r="K21" s="20">
        <v>5</v>
      </c>
      <c r="L21" s="20">
        <v>11</v>
      </c>
      <c r="M21" s="20">
        <v>18</v>
      </c>
      <c r="N21" s="20">
        <v>80</v>
      </c>
      <c r="O21" s="20">
        <v>1540</v>
      </c>
      <c r="P21" s="20">
        <v>2255</v>
      </c>
      <c r="Q21" s="20">
        <v>3893</v>
      </c>
    </row>
    <row r="22" spans="2:17" ht="20.100000000000001" customHeight="1" thickBot="1" x14ac:dyDescent="0.25">
      <c r="B22" s="4" t="s">
        <v>32</v>
      </c>
      <c r="C22" s="20">
        <v>1</v>
      </c>
      <c r="D22" s="20">
        <v>15</v>
      </c>
      <c r="E22" s="20">
        <v>27</v>
      </c>
      <c r="F22" s="20">
        <v>316</v>
      </c>
      <c r="G22" s="20">
        <v>359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15</v>
      </c>
      <c r="O22" s="20">
        <v>27</v>
      </c>
      <c r="P22" s="20">
        <v>316</v>
      </c>
      <c r="Q22" s="20">
        <v>359</v>
      </c>
    </row>
    <row r="23" spans="2:17" ht="20.100000000000001" customHeight="1" thickBot="1" x14ac:dyDescent="0.25">
      <c r="B23" s="4" t="s">
        <v>33</v>
      </c>
      <c r="C23" s="20">
        <v>6</v>
      </c>
      <c r="D23" s="20">
        <v>23</v>
      </c>
      <c r="E23" s="20">
        <v>193</v>
      </c>
      <c r="F23" s="20">
        <v>749</v>
      </c>
      <c r="G23" s="20">
        <v>971</v>
      </c>
      <c r="H23" s="20">
        <v>0</v>
      </c>
      <c r="I23" s="20">
        <v>5</v>
      </c>
      <c r="J23" s="20">
        <v>0</v>
      </c>
      <c r="K23" s="20">
        <v>4</v>
      </c>
      <c r="L23" s="20">
        <v>9</v>
      </c>
      <c r="M23" s="20">
        <v>6</v>
      </c>
      <c r="N23" s="20">
        <v>28</v>
      </c>
      <c r="O23" s="20">
        <v>193</v>
      </c>
      <c r="P23" s="20">
        <v>753</v>
      </c>
      <c r="Q23" s="20">
        <v>980</v>
      </c>
    </row>
    <row r="24" spans="2:17" ht="20.100000000000001" customHeight="1" thickBot="1" x14ac:dyDescent="0.25">
      <c r="B24" s="4" t="s">
        <v>34</v>
      </c>
      <c r="C24" s="20">
        <v>6</v>
      </c>
      <c r="D24" s="20">
        <v>82</v>
      </c>
      <c r="E24" s="20">
        <v>1619</v>
      </c>
      <c r="F24" s="20">
        <v>3044</v>
      </c>
      <c r="G24" s="20">
        <v>4751</v>
      </c>
      <c r="H24" s="20">
        <v>0</v>
      </c>
      <c r="I24" s="20">
        <v>0</v>
      </c>
      <c r="J24" s="20">
        <v>0</v>
      </c>
      <c r="K24" s="20">
        <v>1</v>
      </c>
      <c r="L24" s="20">
        <v>1</v>
      </c>
      <c r="M24" s="20">
        <v>6</v>
      </c>
      <c r="N24" s="20">
        <v>82</v>
      </c>
      <c r="O24" s="20">
        <v>1619</v>
      </c>
      <c r="P24" s="20">
        <v>3045</v>
      </c>
      <c r="Q24" s="20">
        <v>4752</v>
      </c>
    </row>
    <row r="25" spans="2:17" ht="20.100000000000001" customHeight="1" thickBot="1" x14ac:dyDescent="0.25">
      <c r="B25" s="4" t="s">
        <v>35</v>
      </c>
      <c r="C25" s="20">
        <v>12</v>
      </c>
      <c r="D25" s="20">
        <v>16</v>
      </c>
      <c r="E25" s="20">
        <v>351</v>
      </c>
      <c r="F25" s="20">
        <v>461</v>
      </c>
      <c r="G25" s="20">
        <v>840</v>
      </c>
      <c r="H25" s="20">
        <v>0</v>
      </c>
      <c r="I25" s="20">
        <v>0</v>
      </c>
      <c r="J25" s="20">
        <v>0</v>
      </c>
      <c r="K25" s="20">
        <v>1</v>
      </c>
      <c r="L25" s="20">
        <v>1</v>
      </c>
      <c r="M25" s="20">
        <v>12</v>
      </c>
      <c r="N25" s="20">
        <v>16</v>
      </c>
      <c r="O25" s="20">
        <v>351</v>
      </c>
      <c r="P25" s="20">
        <v>462</v>
      </c>
      <c r="Q25" s="20">
        <v>841</v>
      </c>
    </row>
    <row r="26" spans="2:17" ht="20.100000000000001" customHeight="1" thickBot="1" x14ac:dyDescent="0.25">
      <c r="B26" s="4" t="s">
        <v>36</v>
      </c>
      <c r="C26" s="20">
        <v>0</v>
      </c>
      <c r="D26" s="20">
        <v>0</v>
      </c>
      <c r="E26" s="20">
        <v>52</v>
      </c>
      <c r="F26" s="20">
        <v>281</v>
      </c>
      <c r="G26" s="20">
        <v>333</v>
      </c>
      <c r="H26" s="20">
        <v>0</v>
      </c>
      <c r="I26" s="20">
        <v>0</v>
      </c>
      <c r="J26" s="20">
        <v>0</v>
      </c>
      <c r="K26" s="20">
        <v>2</v>
      </c>
      <c r="L26" s="20">
        <v>2</v>
      </c>
      <c r="M26" s="20">
        <v>0</v>
      </c>
      <c r="N26" s="20">
        <v>0</v>
      </c>
      <c r="O26" s="20">
        <v>52</v>
      </c>
      <c r="P26" s="20">
        <v>283</v>
      </c>
      <c r="Q26" s="20">
        <v>335</v>
      </c>
    </row>
    <row r="27" spans="2:17" ht="20.100000000000001" customHeight="1" thickBot="1" x14ac:dyDescent="0.25">
      <c r="B27" s="5" t="s">
        <v>37</v>
      </c>
      <c r="C27" s="20">
        <v>1</v>
      </c>
      <c r="D27" s="20">
        <v>15</v>
      </c>
      <c r="E27" s="20">
        <v>294</v>
      </c>
      <c r="F27" s="20">
        <v>779</v>
      </c>
      <c r="G27" s="20">
        <v>1089</v>
      </c>
      <c r="H27" s="20">
        <v>0</v>
      </c>
      <c r="I27" s="20">
        <v>1</v>
      </c>
      <c r="J27" s="20">
        <v>0</v>
      </c>
      <c r="K27" s="20">
        <v>2</v>
      </c>
      <c r="L27" s="20">
        <v>3</v>
      </c>
      <c r="M27" s="20">
        <v>1</v>
      </c>
      <c r="N27" s="20">
        <v>16</v>
      </c>
      <c r="O27" s="20">
        <v>294</v>
      </c>
      <c r="P27" s="20">
        <v>781</v>
      </c>
      <c r="Q27" s="20">
        <v>1092</v>
      </c>
    </row>
    <row r="28" spans="2:17" ht="20.100000000000001" customHeight="1" thickBot="1" x14ac:dyDescent="0.25">
      <c r="B28" s="6" t="s">
        <v>38</v>
      </c>
      <c r="C28" s="21">
        <v>1</v>
      </c>
      <c r="D28" s="21">
        <v>0</v>
      </c>
      <c r="E28" s="21">
        <v>58</v>
      </c>
      <c r="F28" s="21">
        <v>53</v>
      </c>
      <c r="G28" s="21">
        <v>112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  <c r="O28" s="21">
        <v>58</v>
      </c>
      <c r="P28" s="21">
        <v>53</v>
      </c>
      <c r="Q28" s="21">
        <v>112</v>
      </c>
    </row>
    <row r="29" spans="2:17" ht="20.100000000000001" customHeight="1" thickBot="1" x14ac:dyDescent="0.25">
      <c r="B29" s="7" t="s">
        <v>39</v>
      </c>
      <c r="C29" s="9">
        <f>SUM(C12:C28)</f>
        <v>177</v>
      </c>
      <c r="D29" s="9">
        <f t="shared" ref="D29:Q29" si="0">SUM(D12:D28)</f>
        <v>445</v>
      </c>
      <c r="E29" s="9">
        <f t="shared" si="0"/>
        <v>11900</v>
      </c>
      <c r="F29" s="9">
        <f t="shared" si="0"/>
        <v>15082</v>
      </c>
      <c r="G29" s="9">
        <f t="shared" si="0"/>
        <v>27604</v>
      </c>
      <c r="H29" s="9">
        <f t="shared" si="0"/>
        <v>0</v>
      </c>
      <c r="I29" s="9">
        <f t="shared" si="0"/>
        <v>22</v>
      </c>
      <c r="J29" s="9">
        <f t="shared" si="0"/>
        <v>0</v>
      </c>
      <c r="K29" s="9">
        <f t="shared" si="0"/>
        <v>66</v>
      </c>
      <c r="L29" s="9">
        <f t="shared" si="0"/>
        <v>88</v>
      </c>
      <c r="M29" s="9">
        <f t="shared" si="0"/>
        <v>177</v>
      </c>
      <c r="N29" s="9">
        <f t="shared" si="0"/>
        <v>467</v>
      </c>
      <c r="O29" s="9">
        <f t="shared" si="0"/>
        <v>11900</v>
      </c>
      <c r="P29" s="9">
        <f t="shared" si="0"/>
        <v>15148</v>
      </c>
      <c r="Q29" s="9">
        <f t="shared" si="0"/>
        <v>27692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2021-03-26T09:03:27Z</dcterms:modified>
</cp:coreProperties>
</file>